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5" yWindow="-15" windowWidth="12015" windowHeight="10095" tabRatio="824"/>
  </bookViews>
  <sheets>
    <sheet name="Calcolo_PUC_Berechnung_BLP" sheetId="15" r:id="rId1"/>
    <sheet name="Tab. PUC_BLP" sheetId="13" r:id="rId2"/>
  </sheets>
  <definedNames>
    <definedName name="BLPTab10">'Tab. PUC_BLP'!$E$20:$I$35</definedName>
    <definedName name="BLPTabA">'Tab. PUC_BLP'!$E$4:$I$16</definedName>
    <definedName name="cat" localSheetId="0">#REF!</definedName>
    <definedName name="cat" localSheetId="1">#REF!</definedName>
    <definedName name="cat">#REF!</definedName>
    <definedName name="DBFTab10">#REF!</definedName>
    <definedName name="_xlnm.Print_Area" localSheetId="0">Calcolo_PUC_Berechnung_BLP!$B$2:$O$79</definedName>
    <definedName name="_xlnm.Print_Area" localSheetId="1">'Tab. PUC_BLP'!$B$1:$H$36</definedName>
    <definedName name="_xlnm.Print_Titles" localSheetId="0">Calcolo_PUC_Berechnung_BLP!$2:$12</definedName>
    <definedName name="Gemeinden">#REF!</definedName>
    <definedName name="spese" localSheetId="0">#REF!</definedName>
    <definedName name="spese" localSheetId="1">#REF!</definedName>
    <definedName name="spese">#REF!</definedName>
  </definedNames>
  <calcPr calcId="125725"/>
</workbook>
</file>

<file path=xl/calcChain.xml><?xml version="1.0" encoding="utf-8"?>
<calcChain xmlns="http://schemas.openxmlformats.org/spreadsheetml/2006/main">
  <c r="C72" i="15"/>
  <c r="C74"/>
  <c r="C76"/>
  <c r="B74" l="1"/>
  <c r="B76"/>
  <c r="B72" l="1"/>
  <c r="B24"/>
  <c r="O16"/>
  <c r="H22" l="1"/>
  <c r="I24" l="1"/>
  <c r="I23"/>
  <c r="H24"/>
  <c r="H23"/>
  <c r="O24" l="1"/>
  <c r="O26" s="1"/>
  <c r="J31" l="1"/>
  <c r="O72"/>
  <c r="H33" l="1"/>
  <c r="I34" l="1"/>
  <c r="H35"/>
  <c r="H34"/>
  <c r="I35"/>
  <c r="J34" l="1"/>
  <c r="O37" s="1"/>
  <c r="O74" s="1"/>
  <c r="O39" l="1"/>
  <c r="O65" s="1"/>
  <c r="O48" l="1"/>
  <c r="O56"/>
  <c r="O52"/>
  <c r="O44"/>
  <c r="O60"/>
  <c r="O67" l="1"/>
  <c r="O76" s="1"/>
  <c r="O78" s="1"/>
</calcChain>
</file>

<file path=xl/comments1.xml><?xml version="1.0" encoding="utf-8"?>
<comments xmlns="http://schemas.openxmlformats.org/spreadsheetml/2006/main">
  <authors>
    <author>win2</author>
  </authors>
  <commentList>
    <comment ref="E7" authorId="0">
      <text>
        <r>
          <rPr>
            <b/>
            <sz val="8"/>
            <color indexed="81"/>
            <rFont val="Tahoma"/>
            <family val="2"/>
          </rPr>
          <t>Nome del progetto
Projekttitel eingeben</t>
        </r>
      </text>
    </comment>
    <comment ref="E10" authorId="0">
      <text>
        <r>
          <rPr>
            <b/>
            <sz val="8"/>
            <color indexed="81"/>
            <rFont val="Tahoma"/>
            <family val="2"/>
          </rPr>
          <t>Nome e indirizzo della committenza
Name und Adresse der Auftraggeber</t>
        </r>
      </text>
    </comment>
    <comment ref="B15" authorId="0">
      <text>
        <r>
          <rPr>
            <b/>
            <sz val="9"/>
            <color indexed="81"/>
            <rFont val="Tahoma"/>
            <family val="2"/>
          </rPr>
          <t>inserire il numero degli abitanti del comune
Einwohnerzahl der Gemeinde eingeben</t>
        </r>
      </text>
    </comment>
    <comment ref="G15" authorId="0">
      <text>
        <r>
          <rPr>
            <b/>
            <sz val="9"/>
            <color indexed="81"/>
            <rFont val="Tahoma"/>
            <family val="2"/>
          </rPr>
          <t>inserire il numero posti letto turistico
Anzahl der Gästebetten eingeben</t>
        </r>
      </text>
    </comment>
    <comment ref="L44" authorId="0">
      <text>
        <r>
          <rPr>
            <b/>
            <sz val="9"/>
            <color indexed="81"/>
            <rFont val="Tahoma"/>
            <family val="2"/>
          </rPr>
          <t>cliccare e scegliere.
anklicken und auswählen.</t>
        </r>
      </text>
    </comment>
    <comment ref="L48" authorId="0">
      <text>
        <r>
          <rPr>
            <b/>
            <sz val="9"/>
            <color indexed="81"/>
            <rFont val="Tahoma"/>
            <family val="2"/>
          </rPr>
          <t>cliccare e scegliere.
anklicken und auswählen.</t>
        </r>
      </text>
    </comment>
    <comment ref="L52" authorId="0">
      <text>
        <r>
          <rPr>
            <b/>
            <sz val="9"/>
            <color indexed="81"/>
            <rFont val="Tahoma"/>
            <family val="2"/>
          </rPr>
          <t>cliccare e scegliere.
anklicken und auswählen.</t>
        </r>
      </text>
    </comment>
    <comment ref="L56" authorId="0">
      <text>
        <r>
          <rPr>
            <b/>
            <sz val="9"/>
            <color indexed="81"/>
            <rFont val="Tahoma"/>
            <family val="2"/>
          </rPr>
          <t>cliccare e scegliere.
anklicken und auswählen.</t>
        </r>
      </text>
    </comment>
    <comment ref="L60" authorId="0">
      <text>
        <r>
          <rPr>
            <b/>
            <sz val="9"/>
            <color indexed="81"/>
            <rFont val="Tahoma"/>
            <family val="2"/>
          </rPr>
          <t>cliccare e scegliere.
anklicken und auswählen.</t>
        </r>
      </text>
    </comment>
    <comment ref="L65" authorId="0">
      <text>
        <r>
          <rPr>
            <b/>
            <sz val="9"/>
            <color indexed="81"/>
            <rFont val="Tahoma"/>
            <family val="2"/>
          </rPr>
          <t>cliccare e scegliere.
anklicken und auswählen.</t>
        </r>
      </text>
    </comment>
  </commentList>
</comments>
</file>

<file path=xl/sharedStrings.xml><?xml version="1.0" encoding="utf-8"?>
<sst xmlns="http://schemas.openxmlformats.org/spreadsheetml/2006/main" count="182" uniqueCount="69">
  <si>
    <t>Committente</t>
  </si>
  <si>
    <t>%</t>
  </si>
  <si>
    <t>Legende:</t>
  </si>
  <si>
    <t>Legenda:</t>
  </si>
  <si>
    <t>Optionen auswählen</t>
  </si>
  <si>
    <t>Werte eingeben</t>
  </si>
  <si>
    <t>scegliere le opzioni</t>
  </si>
  <si>
    <t>inserire valori</t>
  </si>
  <si>
    <t>Auftraggeber</t>
  </si>
  <si>
    <t>Nome del progetto</t>
  </si>
  <si>
    <t>Projekttitel</t>
  </si>
  <si>
    <t>Nome del progetto - Projekttitel</t>
  </si>
  <si>
    <t>Nome del committente - Name Auftraggeber</t>
  </si>
  <si>
    <t>Honorare bis</t>
  </si>
  <si>
    <t>Onorari fino a</t>
  </si>
  <si>
    <t>Spesenaufschlag</t>
  </si>
  <si>
    <t>Spese pari a</t>
  </si>
  <si>
    <t>Gemeinde bis</t>
  </si>
  <si>
    <t>Comuni fino a</t>
  </si>
  <si>
    <t>abitanti</t>
  </si>
  <si>
    <t>Einwohner</t>
  </si>
  <si>
    <t>Spese / Spesen</t>
  </si>
  <si>
    <t>Fattore delle spese secondo tabella 10 (interpolato)</t>
  </si>
  <si>
    <t>1.)</t>
  </si>
  <si>
    <t>3.)</t>
  </si>
  <si>
    <t>Importo compenso base / Betrag Basisvergütung:</t>
  </si>
  <si>
    <r>
      <t>Compenso professionale per 
l'elaborazione di</t>
    </r>
    <r>
      <rPr>
        <b/>
        <sz val="12"/>
        <rFont val="Arial"/>
        <family val="2"/>
      </rPr>
      <t xml:space="preserve"> </t>
    </r>
    <r>
      <rPr>
        <b/>
        <u/>
        <sz val="12"/>
        <rFont val="Arial"/>
        <family val="2"/>
      </rPr>
      <t>piani urbanistici</t>
    </r>
    <r>
      <rPr>
        <b/>
        <sz val="10"/>
        <rFont val="Arial"/>
        <family val="2"/>
      </rPr>
      <t xml:space="preserve">
Vergütung für freiberufliche Leistungen zur Erstellung von </t>
    </r>
    <r>
      <rPr>
        <b/>
        <u/>
        <sz val="12"/>
        <rFont val="Arial"/>
        <family val="2"/>
      </rPr>
      <t>Bauleitplänen</t>
    </r>
  </si>
  <si>
    <t>Einwohnerzahl</t>
  </si>
  <si>
    <t>Numero abitanti</t>
  </si>
  <si>
    <t>Anzahl Gästebetten</t>
  </si>
  <si>
    <t>Einwohner + Gästebetten</t>
  </si>
  <si>
    <r>
      <rPr>
        <b/>
        <sz val="10"/>
        <rFont val="Arial"/>
        <family val="2"/>
      </rPr>
      <t>a)</t>
    </r>
    <r>
      <rPr>
        <sz val="7.5"/>
        <rFont val="Arial"/>
        <family val="2"/>
      </rPr>
      <t xml:space="preserve"> per particolare carattere storico o turistico, per comuni compresi nella perimetrazione di parco naturale: aumento dal 10 fino al 30%</t>
    </r>
  </si>
  <si>
    <r>
      <rPr>
        <b/>
        <sz val="10"/>
        <rFont val="Arial"/>
        <family val="2"/>
      </rPr>
      <t>b)</t>
    </r>
    <r>
      <rPr>
        <sz val="7.5"/>
        <rFont val="Arial"/>
        <family val="2"/>
      </rPr>
      <t xml:space="preserve"> per la complessità di problemi derivanti dalle caratteristiche dimensionali, orografiche, geologiche ed idrogeologiche del territorio: aumento dal 5 al 15%</t>
    </r>
  </si>
  <si>
    <r>
      <rPr>
        <b/>
        <sz val="10"/>
        <rFont val="Arial"/>
        <family val="2"/>
      </rPr>
      <t>c)</t>
    </r>
    <r>
      <rPr>
        <sz val="7.5"/>
        <rFont val="Arial"/>
        <family val="2"/>
      </rPr>
      <t xml:space="preserve"> per la complessità di problemi derivanti dalla particolare struttura economica, produttiva e di traffico: aumento dal 10 al 30%</t>
    </r>
  </si>
  <si>
    <r>
      <rPr>
        <b/>
        <sz val="10"/>
        <rFont val="Arial"/>
        <family val="2"/>
      </rPr>
      <t>d)</t>
    </r>
    <r>
      <rPr>
        <sz val="7.5"/>
        <rFont val="Arial"/>
        <family val="2"/>
      </rPr>
      <t xml:space="preserve"> per l’elaborazione del piano strategico di sviluppo comunale o intercomunale (Masterplan): aumento dal 25 al 50%</t>
    </r>
  </si>
  <si>
    <r>
      <rPr>
        <b/>
        <sz val="10"/>
        <rFont val="Arial"/>
        <family val="2"/>
      </rPr>
      <t>e)</t>
    </r>
    <r>
      <rPr>
        <sz val="7.5"/>
        <rFont val="Arial"/>
        <family val="2"/>
      </rPr>
      <t xml:space="preserve"> per la digitalizzazione della zonizzazione su nuovo supporto cartografico secondo le specifiche GIS provinciali: aumento dal 10 al 25%</t>
    </r>
  </si>
  <si>
    <t>Posti letto turistici</t>
  </si>
  <si>
    <t>Abitanti + Posti letto turistici</t>
  </si>
  <si>
    <t>Bezugsbetrag (Basisvergütung Pkt. 1)</t>
  </si>
  <si>
    <t xml:space="preserve">2.) </t>
  </si>
  <si>
    <t>Tab. A Onorario base (interpolato)</t>
  </si>
  <si>
    <t>Tab. A Basishonorar (interpoliert)</t>
  </si>
  <si>
    <t>Importo maggiorazioni / Betrag Erhöhungen:</t>
  </si>
  <si>
    <t>Diese Tabelle wurde auf Grundlage des Beschlusses der Landesregierung der Autonomen Provinz Bozen  Nr. 1308 vom 11.11.2014 erarbeitet.</t>
  </si>
  <si>
    <t>Suchwert</t>
  </si>
  <si>
    <r>
      <t xml:space="preserve">Somma </t>
    </r>
    <r>
      <rPr>
        <sz val="10"/>
        <rFont val="Arial"/>
        <family val="2"/>
      </rPr>
      <t>(compenso base + spese)</t>
    </r>
    <r>
      <rPr>
        <b/>
        <sz val="10"/>
        <rFont val="Arial"/>
        <family val="2"/>
      </rPr>
      <t xml:space="preserve"> / Zwischensumme</t>
    </r>
    <r>
      <rPr>
        <sz val="10"/>
        <rFont val="Arial"/>
        <family val="2"/>
      </rPr>
      <t xml:space="preserve"> (Basisvergütung + Spesen)</t>
    </r>
  </si>
  <si>
    <t>novembre 2014 - novembre 2017 / November 2014 - November 2017</t>
  </si>
  <si>
    <t>Versione 1.0
nov. 2014 - 2017
Version 1.0
Nov. 2014 - 2017</t>
  </si>
  <si>
    <t>Spesensatz laut Tabelle 10 (interpoliert)</t>
  </si>
  <si>
    <t>Aliquota per il calcolo del compenso / Faktor zu Berechnung der Vergütung</t>
  </si>
  <si>
    <t>Importo di riferimento (compenso base punto 1)</t>
  </si>
  <si>
    <t>Spese per prestazioni urbanistiche / Spesen für urbanistische Leistungen:</t>
  </si>
  <si>
    <t>Tab. A: 
Redazione del Piano Urbanistico Comunale. Onorari base da applicarsi secondo le norme per il Piano Urbanistico Comunale, Intercomunale e Territoriale:
Ausarbeitung des Bauleitplanes. Basishonorar anzuwenden laut Richtlinien für den Bauleitplan, den übergemeindlichen Bauleitplan und den Gebietsplan:</t>
  </si>
  <si>
    <t>Tab. 10: Spese per prestazioni  urbanistiche - Spesen für urbanistische Leistungen</t>
  </si>
  <si>
    <t>Compenso base / Basisvergütung</t>
  </si>
  <si>
    <t>*</t>
  </si>
  <si>
    <t>Maggiorazioni / Erhöhungen</t>
  </si>
  <si>
    <t>Riepilogo / Zusammenfassung</t>
  </si>
  <si>
    <r>
      <rPr>
        <b/>
        <sz val="10"/>
        <rFont val="Arial"/>
        <family val="2"/>
      </rPr>
      <t>Attenzione:</t>
    </r>
    <r>
      <rPr>
        <sz val="10"/>
        <rFont val="Arial"/>
        <family val="2"/>
      </rPr>
      <t xml:space="preserve"> Gli importi base di questa tabella vengono adeguati ogni 3 anni sec. l'art. 3 del capitolato prestazionale della DGP n. 1308 dell'11/11/2014 e la tabella viene pubblicata dall'Ordine degli Architetti PPC.
</t>
    </r>
    <r>
      <rPr>
        <b/>
        <sz val="10"/>
        <rFont val="Arial"/>
        <family val="2"/>
      </rPr>
      <t>Achtung:</t>
    </r>
    <r>
      <rPr>
        <sz val="10"/>
        <rFont val="Arial"/>
        <family val="2"/>
      </rPr>
      <t xml:space="preserve"> Die Basiswerte dieser Berechnungstabelle werden laut Art. 3 der Vertragsbedingungen des BLR Nr. 1308 vom 11.11.2014 alle 3 Jahre angepasst und die Tabelle von der Kammer der Architekten RLD neu herausgegeben.</t>
    </r>
  </si>
  <si>
    <t>Questa tabella è stata elaborata sulla base della delibera della Giunta provinciale della Provincia Autonoma di Bolzano n. 1308 dell'11.11.2014.</t>
  </si>
  <si>
    <t>Data - Datum</t>
  </si>
  <si>
    <t>Importo complessivo / Gesamtbetrag:</t>
  </si>
  <si>
    <t>bei besonderen Problemen der Größenordnung sowie orographischer, geologischer und hydrogeologischer Art: von 5 % bis 15 % Zuschlag</t>
  </si>
  <si>
    <t>bei besonderen geschichtlichen oder touristischen Eigenschaften sowie in Naturparks gelegenen Gemeinden: von 10 % bis 30 % Zuschlag</t>
  </si>
  <si>
    <t>bei besonderen Problemen in Zusammenhang mit Wirtschaft, Produktion und Verkehr: 
von 10 % bis 30 % Zuschlag</t>
  </si>
  <si>
    <t>für die Ausarbeitung einer langfristigen, strategischen Planung auf Gemeinde- oder übergemeindlicher Ebene (Masterplan): von 25 bis 50% Zuschlag</t>
  </si>
  <si>
    <t>für die Digitalisierung und Verzonung auf neuem kartographischen Datenträger gemäß GIS-Verzeichnis für Südtirol: von 10 % bis 25 % Zuschlag</t>
  </si>
  <si>
    <t>für die Ausarbeitung der Anlage e) des LROG 13/1997 Artikel 17 Absatz 1 („die Katasterpläne, auf denen die Erweiterungszonen, die Zonen für Produktionsanlagen und die Flächen für Bauwerke und Anlagen von öffentlichem Belang festgehalten sind, sowie das Verzeichnis der im Grundbuch eingetragenen betroffenen Eigentümer“): von 5 bis 10% Zuschlag</t>
  </si>
  <si>
    <r>
      <rPr>
        <b/>
        <sz val="10"/>
        <rFont val="Arial"/>
        <family val="2"/>
      </rPr>
      <t>f)</t>
    </r>
    <r>
      <rPr>
        <sz val="7.5"/>
        <rFont val="Arial"/>
        <family val="2"/>
      </rPr>
      <t xml:space="preserve"> per l’elaborazione dell’allegato e) della LUP 13/1997 art.17 comma 1 (“le mappe catastali sulle quali sono individuate le zone di espansione, le zone per insediamenti produttivi e le aree riservate a opere e impianti di interesse pubblico, nonché l'elenco dei proprietari interessati iscritti nei libri fondiari”): aumento dal 5 al 10%</t>
    </r>
  </si>
</sst>
</file>

<file path=xl/styles.xml><?xml version="1.0" encoding="utf-8"?>
<styleSheet xmlns="http://schemas.openxmlformats.org/spreadsheetml/2006/main">
  <numFmts count="8">
    <numFmt numFmtId="164" formatCode="&quot;€&quot;\ #,##0.00"/>
    <numFmt numFmtId="165" formatCode="_-* #,##0\ _D_M_-;\-* #,##0\ _D_M_-;_-* &quot;-&quot;\ _D_M_-;_-@_-"/>
    <numFmt numFmtId="166" formatCode="_-[$€-2]\ * #,##0.00_-;\-[$€-2]\ * #,##0.00_-;_-[$€-2]\ * &quot;-&quot;??_-"/>
    <numFmt numFmtId="167" formatCode="\ #,##0&quot; m²&quot;;\-\ #,##0&quot; m²&quot;"/>
    <numFmt numFmtId="168" formatCode="\ #,##0&quot; m³&quot;;\-\ #,##0&quot; m³&quot;"/>
    <numFmt numFmtId="169" formatCode="\ #,##0.00&quot; %&quot;;\-\ #,##0.00&quot; %&quot;"/>
    <numFmt numFmtId="170" formatCode="&quot;€&quot;\ #,##0"/>
    <numFmt numFmtId="171" formatCode="#,##0_ ;\-#,##0\ "/>
  </numFmts>
  <fonts count="20">
    <font>
      <sz val="10"/>
      <name val="Arial"/>
    </font>
    <font>
      <sz val="10"/>
      <name val="Arial"/>
      <family val="2"/>
    </font>
    <font>
      <sz val="8"/>
      <name val="Arial"/>
      <family val="2"/>
    </font>
    <font>
      <i/>
      <sz val="8"/>
      <name val="Arial"/>
      <family val="2"/>
    </font>
    <font>
      <b/>
      <sz val="10"/>
      <name val="Arial"/>
      <family val="2"/>
    </font>
    <font>
      <b/>
      <i/>
      <sz val="10"/>
      <name val="Arial"/>
      <family val="2"/>
    </font>
    <font>
      <b/>
      <sz val="8"/>
      <name val="Arial"/>
      <family val="2"/>
    </font>
    <font>
      <i/>
      <sz val="6"/>
      <name val="Arial"/>
      <family val="2"/>
    </font>
    <font>
      <sz val="7.5"/>
      <name val="Arial"/>
      <family val="2"/>
    </font>
    <font>
      <sz val="10"/>
      <color theme="0"/>
      <name val="Arial"/>
      <family val="2"/>
    </font>
    <font>
      <sz val="8"/>
      <color theme="0"/>
      <name val="Arial"/>
      <family val="2"/>
    </font>
    <font>
      <b/>
      <sz val="9"/>
      <color indexed="81"/>
      <name val="Tahoma"/>
      <family val="2"/>
    </font>
    <font>
      <b/>
      <sz val="9"/>
      <name val="Arial"/>
      <family val="2"/>
    </font>
    <font>
      <sz val="9"/>
      <name val="Arial"/>
      <family val="2"/>
    </font>
    <font>
      <b/>
      <sz val="8"/>
      <color indexed="81"/>
      <name val="Tahoma"/>
      <family val="2"/>
    </font>
    <font>
      <b/>
      <i/>
      <sz val="8"/>
      <name val="Arial"/>
      <family val="2"/>
    </font>
    <font>
      <i/>
      <sz val="10"/>
      <name val="Arial"/>
      <family val="2"/>
    </font>
    <font>
      <b/>
      <sz val="12"/>
      <name val="Arial"/>
      <family val="2"/>
    </font>
    <font>
      <b/>
      <u/>
      <sz val="12"/>
      <name val="Arial"/>
      <family val="2"/>
    </font>
    <font>
      <b/>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CC3300"/>
        <bgColor indexed="64"/>
      </patternFill>
    </fill>
    <fill>
      <patternFill patternType="solid">
        <fgColor rgb="FFFFFFCC"/>
        <bgColor indexed="64"/>
      </patternFill>
    </fill>
    <fill>
      <patternFill patternType="solid">
        <fgColor rgb="FF92D050"/>
        <bgColor indexed="64"/>
      </patternFill>
    </fill>
  </fills>
  <borders count="30">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hair">
        <color indexed="64"/>
      </top>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0" fontId="1" fillId="0" borderId="0"/>
    <xf numFmtId="165" fontId="1" fillId="0" borderId="0" applyFont="0" applyFill="0" applyBorder="0" applyAlignment="0" applyProtection="0"/>
    <xf numFmtId="166" fontId="1" fillId="0" borderId="0" applyFont="0" applyFill="0" applyBorder="0" applyAlignment="0" applyProtection="0"/>
  </cellStyleXfs>
  <cellXfs count="249">
    <xf numFmtId="0" fontId="0" fillId="0" borderId="0" xfId="0"/>
    <xf numFmtId="0" fontId="0" fillId="0" borderId="0" xfId="0" applyBorder="1"/>
    <xf numFmtId="0" fontId="0" fillId="0" borderId="0" xfId="0" applyProtection="1"/>
    <xf numFmtId="0" fontId="4" fillId="0" borderId="0" xfId="0" applyFont="1" applyProtection="1"/>
    <xf numFmtId="0" fontId="7" fillId="0" borderId="0" xfId="0" applyFont="1" applyAlignment="1" applyProtection="1">
      <alignment horizontal="right"/>
    </xf>
    <xf numFmtId="0" fontId="6" fillId="0" borderId="0" xfId="0" applyFont="1" applyProtection="1"/>
    <xf numFmtId="0" fontId="0" fillId="0" borderId="2" xfId="0" applyBorder="1" applyProtection="1"/>
    <xf numFmtId="0" fontId="2" fillId="0" borderId="0" xfId="0" applyFont="1" applyBorder="1" applyProtection="1"/>
    <xf numFmtId="0" fontId="0" fillId="0" borderId="0" xfId="0" applyBorder="1" applyProtection="1"/>
    <xf numFmtId="164" fontId="12" fillId="0" borderId="0" xfId="0" applyNumberFormat="1" applyFont="1" applyFill="1" applyBorder="1" applyAlignment="1" applyProtection="1">
      <alignment horizontal="center" vertical="center"/>
    </xf>
    <xf numFmtId="0" fontId="6" fillId="0" borderId="15" xfId="0" applyFont="1" applyBorder="1" applyAlignment="1" applyProtection="1">
      <alignment vertical="center"/>
    </xf>
    <xf numFmtId="0" fontId="6" fillId="0" borderId="0" xfId="0" applyFont="1" applyBorder="1" applyAlignment="1" applyProtection="1">
      <alignment vertical="center"/>
    </xf>
    <xf numFmtId="0" fontId="12" fillId="0" borderId="0" xfId="0" applyFont="1" applyBorder="1" applyProtection="1"/>
    <xf numFmtId="0" fontId="0" fillId="0" borderId="1" xfId="0" applyFill="1" applyBorder="1" applyProtection="1"/>
    <xf numFmtId="0" fontId="0" fillId="0" borderId="0" xfId="0" applyFill="1" applyBorder="1" applyProtection="1"/>
    <xf numFmtId="164" fontId="4" fillId="0" borderId="0" xfId="0" applyNumberFormat="1" applyFont="1" applyFill="1" applyBorder="1" applyAlignment="1" applyProtection="1">
      <alignment horizontal="center" vertical="center"/>
    </xf>
    <xf numFmtId="0" fontId="16" fillId="0" borderId="0" xfId="0" applyFont="1" applyFill="1" applyBorder="1" applyProtection="1"/>
    <xf numFmtId="0" fontId="3" fillId="0" borderId="0" xfId="0" applyFont="1" applyFill="1" applyBorder="1" applyProtection="1"/>
    <xf numFmtId="164" fontId="15" fillId="0" borderId="0" xfId="0" applyNumberFormat="1" applyFont="1" applyFill="1" applyBorder="1" applyAlignment="1" applyProtection="1">
      <alignment horizontal="center" vertical="center"/>
    </xf>
    <xf numFmtId="14" fontId="3" fillId="0" borderId="0" xfId="0" applyNumberFormat="1" applyFont="1" applyFill="1" applyBorder="1" applyAlignment="1" applyProtection="1">
      <alignment horizontal="center" vertical="top"/>
    </xf>
    <xf numFmtId="0" fontId="1" fillId="0" borderId="0" xfId="0" applyFont="1" applyFill="1" applyBorder="1" applyProtection="1"/>
    <xf numFmtId="164" fontId="1" fillId="0" borderId="0" xfId="0" applyNumberFormat="1" applyFont="1" applyFill="1" applyBorder="1" applyAlignment="1" applyProtection="1">
      <alignment horizontal="left" vertical="center"/>
    </xf>
    <xf numFmtId="14" fontId="0" fillId="0" borderId="0" xfId="0" applyNumberFormat="1" applyFill="1" applyBorder="1" applyAlignment="1" applyProtection="1">
      <alignment horizontal="center" vertical="top"/>
    </xf>
    <xf numFmtId="164" fontId="0" fillId="0" borderId="0" xfId="0" applyNumberFormat="1" applyFill="1" applyBorder="1" applyProtection="1"/>
    <xf numFmtId="3" fontId="0" fillId="0" borderId="0" xfId="0" applyNumberFormat="1" applyFill="1" applyBorder="1" applyProtection="1"/>
    <xf numFmtId="164" fontId="0" fillId="0" borderId="0" xfId="0" applyNumberFormat="1" applyFill="1" applyBorder="1" applyAlignment="1" applyProtection="1">
      <alignment horizontal="center"/>
    </xf>
    <xf numFmtId="4" fontId="4" fillId="2" borderId="3" xfId="0" applyNumberFormat="1" applyFont="1" applyFill="1" applyBorder="1" applyAlignment="1" applyProtection="1">
      <alignment horizontal="left"/>
    </xf>
    <xf numFmtId="4" fontId="1" fillId="2" borderId="4" xfId="0" applyNumberFormat="1" applyFont="1" applyFill="1" applyBorder="1" applyAlignment="1" applyProtection="1">
      <alignment horizontal="right"/>
    </xf>
    <xf numFmtId="164" fontId="0" fillId="2" borderId="4" xfId="0" applyNumberFormat="1" applyFill="1" applyBorder="1" applyProtection="1"/>
    <xf numFmtId="0" fontId="1" fillId="2" borderId="4" xfId="0" applyFont="1" applyFill="1" applyBorder="1" applyProtection="1"/>
    <xf numFmtId="3" fontId="0" fillId="2" borderId="4" xfId="0" applyNumberFormat="1" applyFill="1" applyBorder="1" applyProtection="1"/>
    <xf numFmtId="164" fontId="1" fillId="2" borderId="4" xfId="0" applyNumberFormat="1" applyFont="1" applyFill="1" applyBorder="1" applyAlignment="1" applyProtection="1">
      <alignment horizontal="left" vertical="center"/>
    </xf>
    <xf numFmtId="169" fontId="1" fillId="2" borderId="4" xfId="0" applyNumberFormat="1" applyFont="1" applyFill="1" applyBorder="1" applyAlignment="1" applyProtection="1">
      <alignment horizontal="center" vertical="center"/>
    </xf>
    <xf numFmtId="0" fontId="0" fillId="2" borderId="4" xfId="0" applyFill="1" applyBorder="1" applyProtection="1"/>
    <xf numFmtId="164" fontId="4" fillId="2" borderId="4" xfId="0" applyNumberFormat="1" applyFont="1" applyFill="1" applyBorder="1" applyAlignment="1" applyProtection="1"/>
    <xf numFmtId="14" fontId="1" fillId="0" borderId="0" xfId="0" applyNumberFormat="1" applyFont="1" applyFill="1" applyBorder="1" applyAlignment="1" applyProtection="1">
      <alignment horizontal="center" vertical="top"/>
    </xf>
    <xf numFmtId="14" fontId="1" fillId="0" borderId="0" xfId="0" applyNumberFormat="1" applyFont="1" applyFill="1" applyBorder="1" applyAlignment="1" applyProtection="1">
      <alignment horizontal="center" vertical="center"/>
    </xf>
    <xf numFmtId="4" fontId="1" fillId="0" borderId="0" xfId="0" applyNumberFormat="1" applyFont="1" applyFill="1" applyBorder="1" applyAlignment="1" applyProtection="1">
      <alignment horizontal="right"/>
    </xf>
    <xf numFmtId="164" fontId="4" fillId="2" borderId="5" xfId="0" applyNumberFormat="1" applyFont="1" applyFill="1" applyBorder="1" applyAlignment="1" applyProtection="1">
      <alignment horizontal="right" vertical="top"/>
    </xf>
    <xf numFmtId="0" fontId="4" fillId="0" borderId="6" xfId="0" applyFont="1" applyFill="1" applyBorder="1" applyProtection="1"/>
    <xf numFmtId="0" fontId="0" fillId="0" borderId="7" xfId="0" applyFill="1" applyBorder="1" applyProtection="1"/>
    <xf numFmtId="164" fontId="4" fillId="0" borderId="7" xfId="0" applyNumberFormat="1" applyFont="1" applyFill="1" applyBorder="1" applyAlignment="1" applyProtection="1">
      <alignment horizontal="center" vertical="center"/>
    </xf>
    <xf numFmtId="14" fontId="0" fillId="0" borderId="7" xfId="0" applyNumberFormat="1" applyFill="1" applyBorder="1" applyAlignment="1" applyProtection="1">
      <alignment horizontal="center" vertical="top"/>
    </xf>
    <xf numFmtId="0" fontId="0" fillId="0" borderId="13" xfId="0" applyFill="1" applyBorder="1" applyAlignment="1" applyProtection="1">
      <alignment horizontal="right" vertical="top"/>
    </xf>
    <xf numFmtId="0" fontId="1" fillId="0" borderId="11" xfId="0" applyFont="1" applyFill="1" applyBorder="1" applyAlignment="1" applyProtection="1">
      <alignment horizontal="right" vertical="top"/>
    </xf>
    <xf numFmtId="0" fontId="6" fillId="0" borderId="16" xfId="0" applyFont="1" applyBorder="1" applyAlignment="1" applyProtection="1">
      <alignment vertical="center"/>
    </xf>
    <xf numFmtId="0" fontId="0" fillId="0" borderId="17" xfId="0" applyBorder="1" applyAlignment="1" applyProtection="1">
      <alignment horizontal="right"/>
    </xf>
    <xf numFmtId="0" fontId="4" fillId="0" borderId="10" xfId="0" applyFont="1" applyFill="1" applyBorder="1" applyProtection="1"/>
    <xf numFmtId="0" fontId="0" fillId="0" borderId="11" xfId="0" applyFill="1" applyBorder="1" applyAlignment="1" applyProtection="1">
      <alignment horizontal="right" vertical="top"/>
    </xf>
    <xf numFmtId="4" fontId="1" fillId="0" borderId="10" xfId="0" applyNumberFormat="1" applyFont="1" applyFill="1" applyBorder="1" applyAlignment="1" applyProtection="1">
      <alignment horizontal="right"/>
    </xf>
    <xf numFmtId="0" fontId="6" fillId="0" borderId="6" xfId="0" applyFont="1" applyFill="1" applyBorder="1" applyProtection="1"/>
    <xf numFmtId="0" fontId="3" fillId="0" borderId="11" xfId="0" applyFont="1" applyFill="1" applyBorder="1" applyAlignment="1" applyProtection="1">
      <alignment horizontal="right" vertical="top"/>
    </xf>
    <xf numFmtId="0" fontId="6" fillId="0" borderId="10" xfId="0" applyFont="1" applyBorder="1" applyAlignment="1" applyProtection="1">
      <alignment vertic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0" fillId="2" borderId="4" xfId="0" applyFill="1" applyBorder="1"/>
    <xf numFmtId="0" fontId="0" fillId="0" borderId="0" xfId="0" applyBorder="1" applyAlignment="1" applyProtection="1">
      <alignment horizontal="right"/>
    </xf>
    <xf numFmtId="0" fontId="2" fillId="0" borderId="0" xfId="0" applyFont="1" applyFill="1" applyBorder="1" applyProtection="1"/>
    <xf numFmtId="0" fontId="3" fillId="0" borderId="10" xfId="0" applyFont="1" applyFill="1" applyBorder="1" applyProtection="1"/>
    <xf numFmtId="0" fontId="6" fillId="0" borderId="0" xfId="0" applyFont="1" applyBorder="1" applyProtection="1"/>
    <xf numFmtId="0" fontId="0" fillId="0" borderId="11" xfId="0" applyFill="1" applyBorder="1" applyAlignment="1" applyProtection="1">
      <alignment horizontal="center" vertical="top"/>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0" fillId="2" borderId="0" xfId="0" applyFill="1" applyBorder="1"/>
    <xf numFmtId="167" fontId="0" fillId="0" borderId="0" xfId="0" applyNumberFormat="1"/>
    <xf numFmtId="0" fontId="9" fillId="0" borderId="0" xfId="0" applyFont="1" applyFill="1" applyProtection="1"/>
    <xf numFmtId="0" fontId="1" fillId="0" borderId="0" xfId="0" applyFont="1" applyProtection="1"/>
    <xf numFmtId="164" fontId="12" fillId="3" borderId="0" xfId="0" applyNumberFormat="1" applyFont="1" applyFill="1" applyBorder="1" applyAlignment="1" applyProtection="1">
      <alignment vertical="center"/>
    </xf>
    <xf numFmtId="0" fontId="0" fillId="4" borderId="0" xfId="0" applyFill="1" applyProtection="1"/>
    <xf numFmtId="0" fontId="0" fillId="0" borderId="0" xfId="0" applyFill="1" applyProtection="1"/>
    <xf numFmtId="0" fontId="10" fillId="0" borderId="0" xfId="0" applyFont="1" applyFill="1" applyProtection="1"/>
    <xf numFmtId="0" fontId="2" fillId="0" borderId="0" xfId="0" applyFont="1" applyFill="1" applyProtection="1"/>
    <xf numFmtId="4" fontId="0" fillId="0" borderId="0" xfId="0" applyNumberFormat="1" applyFill="1" applyProtection="1"/>
    <xf numFmtId="0" fontId="1" fillId="0" borderId="0" xfId="0" applyFont="1" applyFill="1" applyProtection="1"/>
    <xf numFmtId="0" fontId="9" fillId="0" borderId="0" xfId="0" applyFont="1" applyFill="1" applyBorder="1" applyProtection="1"/>
    <xf numFmtId="164" fontId="1" fillId="0" borderId="0" xfId="0" applyNumberFormat="1" applyFont="1" applyFill="1" applyProtection="1"/>
    <xf numFmtId="0" fontId="4" fillId="0" borderId="0" xfId="0" applyFont="1" applyFill="1" applyBorder="1" applyProtection="1"/>
    <xf numFmtId="0" fontId="0" fillId="0" borderId="0" xfId="0" applyFill="1" applyBorder="1" applyAlignment="1" applyProtection="1">
      <alignment horizontal="center" vertical="top"/>
    </xf>
    <xf numFmtId="164" fontId="2" fillId="0" borderId="0" xfId="0" applyNumberFormat="1" applyFont="1" applyProtection="1"/>
    <xf numFmtId="164" fontId="0" fillId="0" borderId="0" xfId="0" applyNumberFormat="1" applyProtection="1"/>
    <xf numFmtId="1" fontId="1" fillId="3" borderId="0" xfId="0" applyNumberFormat="1" applyFont="1" applyFill="1" applyBorder="1" applyAlignment="1" applyProtection="1">
      <alignment horizontal="center" vertical="center"/>
      <protection locked="0"/>
    </xf>
    <xf numFmtId="0" fontId="0" fillId="0" borderId="0" xfId="0" applyFill="1" applyBorder="1" applyProtection="1">
      <protection hidden="1"/>
    </xf>
    <xf numFmtId="0" fontId="1" fillId="0" borderId="17" xfId="0" applyFont="1" applyBorder="1" applyAlignment="1" applyProtection="1">
      <alignment horizontal="right"/>
    </xf>
    <xf numFmtId="4" fontId="1" fillId="0" borderId="0" xfId="0" applyNumberFormat="1" applyFont="1" applyFill="1" applyBorder="1" applyAlignment="1" applyProtection="1">
      <alignment horizontal="left"/>
    </xf>
    <xf numFmtId="164" fontId="1" fillId="0" borderId="11" xfId="0" applyNumberFormat="1" applyFont="1" applyFill="1" applyBorder="1" applyAlignment="1" applyProtection="1">
      <alignment horizontal="right" vertical="center"/>
      <protection hidden="1"/>
    </xf>
    <xf numFmtId="0" fontId="1" fillId="0" borderId="1" xfId="0" applyFont="1" applyBorder="1" applyAlignment="1">
      <alignment horizontal="justify"/>
    </xf>
    <xf numFmtId="0" fontId="1" fillId="2" borderId="4" xfId="0" applyFont="1" applyFill="1" applyBorder="1" applyAlignment="1">
      <alignment horizontal="justify"/>
    </xf>
    <xf numFmtId="0" fontId="4" fillId="2" borderId="5" xfId="0" applyFont="1" applyFill="1" applyBorder="1" applyProtection="1"/>
    <xf numFmtId="0" fontId="1" fillId="0" borderId="22" xfId="0" applyFont="1" applyBorder="1" applyAlignment="1"/>
    <xf numFmtId="0" fontId="1" fillId="0" borderId="23" xfId="0" applyFont="1" applyBorder="1" applyAlignment="1">
      <alignment horizontal="justify"/>
    </xf>
    <xf numFmtId="0" fontId="1" fillId="0" borderId="18" xfId="0" applyFont="1" applyBorder="1" applyAlignment="1"/>
    <xf numFmtId="0" fontId="1" fillId="0" borderId="8" xfId="0" applyFont="1" applyBorder="1" applyAlignment="1"/>
    <xf numFmtId="0" fontId="1" fillId="0" borderId="9" xfId="0" applyFont="1" applyBorder="1" applyAlignment="1">
      <alignment horizontal="justify"/>
    </xf>
    <xf numFmtId="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164" fontId="4" fillId="0" borderId="0" xfId="0" applyNumberFormat="1" applyFont="1" applyFill="1" applyBorder="1" applyAlignment="1" applyProtection="1">
      <alignment horizontal="right" vertical="top"/>
    </xf>
    <xf numFmtId="3" fontId="1" fillId="0" borderId="1" xfId="0" applyNumberFormat="1" applyFont="1" applyBorder="1" applyAlignment="1">
      <alignment horizontal="justify"/>
    </xf>
    <xf numFmtId="0" fontId="1" fillId="0" borderId="0" xfId="0" applyFont="1" applyBorder="1" applyAlignment="1">
      <alignment horizontal="justify"/>
    </xf>
    <xf numFmtId="164" fontId="1" fillId="0" borderId="0" xfId="0" applyNumberFormat="1" applyFont="1" applyBorder="1"/>
    <xf numFmtId="0" fontId="1" fillId="0" borderId="27" xfId="0" applyFont="1" applyBorder="1" applyAlignment="1">
      <alignment horizontal="justify"/>
    </xf>
    <xf numFmtId="164" fontId="1" fillId="0" borderId="27" xfId="0" applyNumberFormat="1" applyFont="1" applyBorder="1"/>
    <xf numFmtId="3" fontId="1" fillId="0" borderId="23" xfId="0" applyNumberFormat="1" applyFont="1" applyBorder="1" applyAlignment="1">
      <alignment horizontal="justify"/>
    </xf>
    <xf numFmtId="0" fontId="1" fillId="0" borderId="7" xfId="0" applyFont="1" applyBorder="1" applyAlignment="1">
      <alignment horizontal="justify"/>
    </xf>
    <xf numFmtId="164" fontId="1" fillId="0" borderId="7" xfId="0" applyNumberFormat="1" applyFont="1" applyBorder="1"/>
    <xf numFmtId="164" fontId="0" fillId="0" borderId="13" xfId="0" applyNumberFormat="1" applyBorder="1"/>
    <xf numFmtId="164" fontId="0" fillId="0" borderId="28" xfId="0" applyNumberFormat="1" applyBorder="1"/>
    <xf numFmtId="164" fontId="0" fillId="0" borderId="11" xfId="0" applyNumberFormat="1" applyBorder="1"/>
    <xf numFmtId="3" fontId="1" fillId="0" borderId="29" xfId="0" applyNumberFormat="1" applyFont="1" applyBorder="1" applyAlignment="1">
      <alignment horizontal="justify"/>
    </xf>
    <xf numFmtId="164" fontId="1" fillId="0" borderId="9" xfId="0" applyNumberFormat="1" applyFont="1" applyBorder="1"/>
    <xf numFmtId="164" fontId="0" fillId="0" borderId="12" xfId="0" applyNumberFormat="1" applyBorder="1"/>
    <xf numFmtId="2" fontId="0" fillId="0" borderId="0" xfId="0" applyNumberFormat="1" applyFill="1" applyBorder="1" applyAlignment="1"/>
    <xf numFmtId="0" fontId="0" fillId="0" borderId="0" xfId="0" applyFill="1"/>
    <xf numFmtId="0" fontId="0" fillId="0" borderId="0" xfId="0" applyFill="1" applyBorder="1"/>
    <xf numFmtId="0" fontId="1" fillId="0" borderId="0" xfId="0" applyFont="1" applyFill="1" applyBorder="1" applyAlignment="1">
      <alignment horizontal="center" wrapText="1"/>
    </xf>
    <xf numFmtId="2" fontId="0" fillId="0" borderId="0" xfId="0" applyNumberFormat="1" applyFill="1" applyBorder="1"/>
    <xf numFmtId="0" fontId="1" fillId="2" borderId="3" xfId="0" applyFont="1" applyFill="1" applyBorder="1" applyAlignment="1">
      <alignment vertical="top"/>
    </xf>
    <xf numFmtId="0" fontId="0" fillId="0" borderId="7" xfId="0" applyBorder="1" applyProtection="1"/>
    <xf numFmtId="0" fontId="0" fillId="0" borderId="13" xfId="0" applyBorder="1" applyProtection="1"/>
    <xf numFmtId="0" fontId="0" fillId="0" borderId="11" xfId="0" applyBorder="1" applyProtection="1"/>
    <xf numFmtId="0" fontId="0" fillId="0" borderId="10" xfId="0" applyBorder="1" applyProtection="1"/>
    <xf numFmtId="0" fontId="12" fillId="0" borderId="11" xfId="0" applyFont="1" applyBorder="1" applyAlignment="1" applyProtection="1">
      <alignment horizontal="right"/>
    </xf>
    <xf numFmtId="14" fontId="13" fillId="4" borderId="11" xfId="0" applyNumberFormat="1" applyFont="1" applyFill="1" applyBorder="1" applyAlignment="1" applyProtection="1">
      <alignment vertical="center"/>
      <protection locked="0"/>
    </xf>
    <xf numFmtId="0" fontId="4" fillId="0" borderId="8" xfId="0" applyFont="1" applyFill="1" applyBorder="1" applyProtection="1"/>
    <xf numFmtId="0" fontId="0" fillId="0" borderId="9" xfId="0" applyFill="1" applyBorder="1" applyProtection="1"/>
    <xf numFmtId="164" fontId="4" fillId="0" borderId="9" xfId="0" applyNumberFormat="1" applyFont="1" applyFill="1" applyBorder="1" applyAlignment="1" applyProtection="1">
      <alignment horizontal="center" vertical="center"/>
    </xf>
    <xf numFmtId="14" fontId="0" fillId="0" borderId="9" xfId="0" applyNumberFormat="1" applyFill="1" applyBorder="1" applyAlignment="1" applyProtection="1">
      <alignment horizontal="center" vertical="top"/>
    </xf>
    <xf numFmtId="0" fontId="0" fillId="0" borderId="12" xfId="0" applyFill="1" applyBorder="1" applyAlignment="1" applyProtection="1">
      <alignment horizontal="center" vertical="top"/>
    </xf>
    <xf numFmtId="0" fontId="2" fillId="0" borderId="13" xfId="0" applyFont="1" applyFill="1" applyBorder="1" applyAlignment="1" applyProtection="1">
      <alignment horizontal="center" vertical="top"/>
    </xf>
    <xf numFmtId="0" fontId="4" fillId="0" borderId="3" xfId="0" applyFont="1" applyFill="1" applyBorder="1" applyProtection="1"/>
    <xf numFmtId="0" fontId="0" fillId="0" borderId="4" xfId="0" applyFill="1" applyBorder="1" applyProtection="1"/>
    <xf numFmtId="164" fontId="4" fillId="0" borderId="4" xfId="0" applyNumberFormat="1" applyFont="1" applyFill="1" applyBorder="1" applyAlignment="1" applyProtection="1">
      <alignment horizontal="center" vertical="center"/>
    </xf>
    <xf numFmtId="14" fontId="0" fillId="0" borderId="4" xfId="0" applyNumberFormat="1" applyFill="1" applyBorder="1" applyAlignment="1" applyProtection="1">
      <alignment horizontal="center" vertical="top"/>
    </xf>
    <xf numFmtId="0" fontId="0" fillId="0" borderId="5" xfId="0" applyFill="1" applyBorder="1" applyAlignment="1" applyProtection="1">
      <alignment horizontal="right" vertical="top"/>
    </xf>
    <xf numFmtId="164" fontId="2" fillId="0" borderId="11" xfId="0" applyNumberFormat="1" applyFont="1" applyBorder="1" applyProtection="1"/>
    <xf numFmtId="0" fontId="1" fillId="0" borderId="0" xfId="0" applyFont="1" applyBorder="1" applyProtection="1"/>
    <xf numFmtId="0" fontId="3" fillId="0" borderId="10" xfId="0" applyFont="1" applyBorder="1" applyProtection="1"/>
    <xf numFmtId="0" fontId="4" fillId="2" borderId="8" xfId="0" applyFont="1" applyFill="1" applyBorder="1" applyProtection="1"/>
    <xf numFmtId="0" fontId="4" fillId="2" borderId="9" xfId="0" applyFont="1" applyFill="1" applyBorder="1" applyProtection="1"/>
    <xf numFmtId="0" fontId="0" fillId="0" borderId="18" xfId="0" applyBorder="1" applyProtection="1"/>
    <xf numFmtId="0" fontId="0" fillId="0" borderId="1" xfId="0" applyBorder="1" applyProtection="1"/>
    <xf numFmtId="164" fontId="2" fillId="0" borderId="19" xfId="0" applyNumberFormat="1" applyFont="1" applyBorder="1" applyProtection="1"/>
    <xf numFmtId="164" fontId="4" fillId="2" borderId="12" xfId="0" applyNumberFormat="1" applyFont="1" applyFill="1" applyBorder="1" applyProtection="1"/>
    <xf numFmtId="0" fontId="0" fillId="0" borderId="4" xfId="0" applyBorder="1" applyProtection="1"/>
    <xf numFmtId="164" fontId="2" fillId="0" borderId="5" xfId="0" applyNumberFormat="1" applyFont="1" applyBorder="1" applyProtection="1"/>
    <xf numFmtId="0" fontId="0" fillId="0" borderId="6" xfId="0" applyBorder="1" applyProtection="1"/>
    <xf numFmtId="164" fontId="2" fillId="0" borderId="13" xfId="0" applyNumberFormat="1" applyFont="1" applyBorder="1" applyProtection="1"/>
    <xf numFmtId="4" fontId="0" fillId="0" borderId="18" xfId="0" applyNumberFormat="1" applyBorder="1" applyProtection="1"/>
    <xf numFmtId="164" fontId="0" fillId="0" borderId="19" xfId="0" applyNumberFormat="1" applyBorder="1" applyProtection="1"/>
    <xf numFmtId="0" fontId="0" fillId="0" borderId="25" xfId="0" applyBorder="1" applyProtection="1"/>
    <xf numFmtId="0" fontId="0" fillId="0" borderId="26" xfId="0" applyBorder="1" applyProtection="1"/>
    <xf numFmtId="0" fontId="17" fillId="2" borderId="10" xfId="0" applyFont="1" applyFill="1" applyBorder="1" applyProtection="1"/>
    <xf numFmtId="0" fontId="17" fillId="2" borderId="0" xfId="0" applyFont="1" applyFill="1" applyBorder="1" applyProtection="1"/>
    <xf numFmtId="0" fontId="17" fillId="2" borderId="11" xfId="0" applyFont="1" applyFill="1" applyBorder="1" applyProtection="1"/>
    <xf numFmtId="0" fontId="4" fillId="0" borderId="3" xfId="0" applyFont="1" applyBorder="1" applyProtection="1"/>
    <xf numFmtId="0" fontId="19" fillId="2" borderId="8" xfId="0" applyFont="1" applyFill="1" applyBorder="1" applyProtection="1"/>
    <xf numFmtId="0" fontId="19" fillId="2" borderId="9" xfId="0" applyFont="1" applyFill="1" applyBorder="1" applyProtection="1"/>
    <xf numFmtId="164" fontId="19" fillId="2" borderId="12" xfId="0" applyNumberFormat="1" applyFont="1" applyFill="1" applyBorder="1" applyProtection="1"/>
    <xf numFmtId="10" fontId="0" fillId="0" borderId="0" xfId="0" applyNumberFormat="1" applyFill="1" applyProtection="1"/>
    <xf numFmtId="0" fontId="3" fillId="0" borderId="10" xfId="0" applyFont="1" applyFill="1" applyBorder="1" applyAlignment="1" applyProtection="1">
      <alignment vertical="top"/>
    </xf>
    <xf numFmtId="0" fontId="3" fillId="0" borderId="0" xfId="0" applyFont="1" applyFill="1" applyBorder="1" applyAlignment="1" applyProtection="1">
      <alignment vertical="top"/>
    </xf>
    <xf numFmtId="0" fontId="16" fillId="0" borderId="0" xfId="0" applyFont="1" applyFill="1" applyBorder="1" applyAlignment="1" applyProtection="1">
      <alignmen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top"/>
    </xf>
    <xf numFmtId="164" fontId="5" fillId="0" borderId="0" xfId="0" applyNumberFormat="1" applyFont="1" applyFill="1" applyBorder="1" applyAlignment="1" applyProtection="1">
      <alignment horizontal="center" vertical="top"/>
    </xf>
    <xf numFmtId="169" fontId="1" fillId="0" borderId="0" xfId="0" applyNumberFormat="1" applyFont="1" applyFill="1" applyBorder="1" applyAlignment="1" applyProtection="1">
      <alignment horizontal="center" vertical="center"/>
    </xf>
    <xf numFmtId="0" fontId="4" fillId="0" borderId="4" xfId="0" applyFont="1" applyFill="1" applyBorder="1" applyProtection="1"/>
    <xf numFmtId="0" fontId="4" fillId="0" borderId="7" xfId="0" applyFont="1" applyFill="1" applyBorder="1" applyProtection="1"/>
    <xf numFmtId="168" fontId="12" fillId="0" borderId="0" xfId="0" applyNumberFormat="1" applyFont="1" applyFill="1" applyBorder="1" applyAlignment="1" applyProtection="1">
      <alignment vertical="center"/>
    </xf>
    <xf numFmtId="164" fontId="0" fillId="0" borderId="11" xfId="0" applyNumberFormat="1" applyFill="1" applyBorder="1" applyAlignment="1" applyProtection="1">
      <alignment horizontal="center" vertical="center"/>
      <protection hidden="1"/>
    </xf>
    <xf numFmtId="0" fontId="8" fillId="0" borderId="0" xfId="0" applyFont="1" applyFill="1" applyBorder="1" applyAlignment="1" applyProtection="1">
      <alignment vertical="top" wrapText="1"/>
    </xf>
    <xf numFmtId="0" fontId="8" fillId="0" borderId="20"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6" fillId="0" borderId="0" xfId="0" applyFont="1" applyFill="1" applyProtection="1"/>
    <xf numFmtId="164" fontId="1" fillId="0" borderId="0" xfId="0" applyNumberFormat="1" applyFont="1" applyFill="1" applyBorder="1" applyAlignment="1" applyProtection="1">
      <alignment horizontal="left" vertical="top" wrapText="1"/>
      <protection locked="0"/>
    </xf>
    <xf numFmtId="0" fontId="3" fillId="5" borderId="0" xfId="0" applyFont="1" applyFill="1" applyAlignment="1" applyProtection="1">
      <alignment horizontal="right" vertical="center" wrapText="1"/>
    </xf>
    <xf numFmtId="0" fontId="8" fillId="0" borderId="0" xfId="0" applyFont="1" applyProtection="1"/>
    <xf numFmtId="0" fontId="0" fillId="5" borderId="3" xfId="0" applyFill="1" applyBorder="1"/>
    <xf numFmtId="0" fontId="0" fillId="5" borderId="4" xfId="0" applyFill="1" applyBorder="1"/>
    <xf numFmtId="0" fontId="1" fillId="5" borderId="5" xfId="0" applyFont="1" applyFill="1" applyBorder="1" applyAlignment="1">
      <alignment horizontal="right"/>
    </xf>
    <xf numFmtId="0" fontId="1" fillId="0" borderId="0" xfId="0" applyFont="1"/>
    <xf numFmtId="0" fontId="1" fillId="0" borderId="0" xfId="0" applyNumberFormat="1" applyFont="1" applyProtection="1"/>
    <xf numFmtId="0" fontId="9" fillId="0" borderId="0" xfId="0" applyFont="1" applyProtection="1"/>
    <xf numFmtId="169" fontId="9" fillId="0" borderId="0" xfId="0" applyNumberFormat="1" applyFont="1" applyFill="1" applyBorder="1" applyAlignment="1" applyProtection="1">
      <alignment horizontal="center" vertical="center"/>
    </xf>
    <xf numFmtId="169" fontId="1" fillId="0" borderId="0" xfId="0" applyNumberFormat="1" applyFont="1" applyFill="1" applyBorder="1" applyAlignment="1" applyProtection="1">
      <alignment horizontal="center" vertical="center"/>
    </xf>
    <xf numFmtId="0" fontId="1" fillId="0" borderId="22" xfId="0" applyFont="1" applyBorder="1" applyAlignment="1">
      <alignment vertical="center"/>
    </xf>
    <xf numFmtId="0" fontId="1" fillId="0" borderId="23" xfId="0" applyFont="1" applyBorder="1" applyAlignment="1">
      <alignment horizontal="justify" vertical="center"/>
    </xf>
    <xf numFmtId="170" fontId="1" fillId="0" borderId="23" xfId="0" applyNumberFormat="1" applyFont="1" applyBorder="1" applyAlignment="1">
      <alignment horizontal="justify" vertical="center"/>
    </xf>
    <xf numFmtId="9" fontId="1" fillId="0" borderId="24" xfId="0" applyNumberFormat="1" applyFont="1" applyBorder="1" applyAlignment="1" applyProtection="1">
      <alignment vertical="center"/>
    </xf>
    <xf numFmtId="0" fontId="1" fillId="0" borderId="18" xfId="0" applyFont="1" applyBorder="1" applyAlignment="1">
      <alignment vertical="center"/>
    </xf>
    <xf numFmtId="0" fontId="1" fillId="0" borderId="1" xfId="0" applyFont="1" applyBorder="1" applyAlignment="1">
      <alignment horizontal="justify" vertical="center"/>
    </xf>
    <xf numFmtId="170" fontId="1" fillId="0" borderId="1" xfId="0" applyNumberFormat="1" applyFont="1" applyBorder="1" applyAlignment="1">
      <alignment horizontal="justify" vertical="center"/>
    </xf>
    <xf numFmtId="9" fontId="0" fillId="0" borderId="28" xfId="0" applyNumberFormat="1" applyBorder="1" applyAlignment="1">
      <alignment vertical="center"/>
    </xf>
    <xf numFmtId="9" fontId="0" fillId="0" borderId="26" xfId="0" applyNumberFormat="1" applyBorder="1" applyAlignment="1">
      <alignment vertical="center"/>
    </xf>
    <xf numFmtId="9" fontId="0" fillId="0" borderId="11" xfId="0" applyNumberFormat="1" applyBorder="1" applyAlignment="1">
      <alignment vertical="center"/>
    </xf>
    <xf numFmtId="9" fontId="0" fillId="0" borderId="19" xfId="0" applyNumberFormat="1" applyBorder="1" applyAlignment="1">
      <alignment vertical="center"/>
    </xf>
    <xf numFmtId="0" fontId="1" fillId="0" borderId="8" xfId="0" applyFont="1" applyBorder="1" applyAlignment="1">
      <alignment vertical="center"/>
    </xf>
    <xf numFmtId="0" fontId="1" fillId="0" borderId="9" xfId="0" applyFont="1" applyBorder="1" applyAlignment="1">
      <alignment horizontal="justify" vertical="center"/>
    </xf>
    <xf numFmtId="170" fontId="1" fillId="0" borderId="9" xfId="0" applyNumberFormat="1" applyFont="1" applyBorder="1" applyAlignment="1">
      <alignment horizontal="justify" vertical="center"/>
    </xf>
    <xf numFmtId="9" fontId="0" fillId="0" borderId="12" xfId="0" applyNumberFormat="1" applyBorder="1" applyAlignment="1">
      <alignment vertical="center"/>
    </xf>
    <xf numFmtId="4" fontId="4" fillId="0" borderId="3" xfId="0" applyNumberFormat="1" applyFont="1" applyFill="1" applyBorder="1" applyAlignment="1" applyProtection="1">
      <alignment horizontal="left"/>
    </xf>
    <xf numFmtId="4" fontId="1" fillId="0" borderId="4" xfId="0" applyNumberFormat="1" applyFont="1" applyFill="1" applyBorder="1" applyAlignment="1" applyProtection="1">
      <alignment horizontal="right"/>
    </xf>
    <xf numFmtId="164" fontId="0" fillId="0" borderId="4" xfId="0" applyNumberFormat="1" applyFill="1" applyBorder="1" applyProtection="1"/>
    <xf numFmtId="0" fontId="1" fillId="0" borderId="4" xfId="0" applyFont="1" applyFill="1" applyBorder="1" applyProtection="1"/>
    <xf numFmtId="3" fontId="0" fillId="0" borderId="4" xfId="0" applyNumberFormat="1" applyFill="1" applyBorder="1" applyProtection="1"/>
    <xf numFmtId="164" fontId="1" fillId="0" borderId="4" xfId="0" applyNumberFormat="1" applyFont="1" applyFill="1" applyBorder="1" applyAlignment="1" applyProtection="1">
      <alignment horizontal="left" vertical="center"/>
    </xf>
    <xf numFmtId="169" fontId="1" fillId="0"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xf numFmtId="164" fontId="4" fillId="0" borderId="5" xfId="0" applyNumberFormat="1" applyFont="1" applyFill="1" applyBorder="1" applyAlignment="1" applyProtection="1">
      <alignment horizontal="right" vertical="top"/>
    </xf>
    <xf numFmtId="0" fontId="0" fillId="0" borderId="14" xfId="0" applyFill="1" applyBorder="1" applyProtection="1"/>
    <xf numFmtId="14" fontId="0" fillId="0" borderId="14" xfId="0" applyNumberFormat="1" applyFill="1" applyBorder="1" applyAlignment="1" applyProtection="1">
      <alignment horizontal="center" vertical="top"/>
    </xf>
    <xf numFmtId="0" fontId="1" fillId="0" borderId="21" xfId="0" applyFont="1" applyFill="1" applyBorder="1" applyAlignment="1" applyProtection="1">
      <alignment horizontal="right" vertical="top"/>
    </xf>
    <xf numFmtId="0" fontId="0" fillId="0" borderId="0" xfId="0" applyFont="1" applyProtection="1"/>
    <xf numFmtId="0" fontId="2" fillId="0" borderId="7" xfId="0" applyFont="1" applyBorder="1" applyProtection="1"/>
    <xf numFmtId="0" fontId="1" fillId="0" borderId="0" xfId="0" applyFont="1" applyBorder="1" applyAlignment="1" applyProtection="1">
      <alignment vertical="top" wrapText="1"/>
    </xf>
    <xf numFmtId="4" fontId="0" fillId="0" borderId="1" xfId="0" applyNumberFormat="1" applyBorder="1" applyProtection="1"/>
    <xf numFmtId="0" fontId="8" fillId="0" borderId="10" xfId="0" applyFont="1" applyFill="1" applyBorder="1" applyAlignment="1" applyProtection="1">
      <alignment horizontal="left" wrapText="1"/>
    </xf>
    <xf numFmtId="0" fontId="8" fillId="0" borderId="0" xfId="0" applyFont="1" applyFill="1" applyBorder="1" applyAlignment="1" applyProtection="1">
      <alignment horizontal="left" wrapText="1"/>
    </xf>
    <xf numFmtId="0" fontId="8" fillId="0" borderId="10" xfId="0" applyFont="1" applyFill="1" applyBorder="1" applyAlignment="1" applyProtection="1">
      <alignment horizontal="left" vertical="top" wrapText="1"/>
    </xf>
    <xf numFmtId="0" fontId="0" fillId="0" borderId="0" xfId="0"/>
    <xf numFmtId="0" fontId="8" fillId="0" borderId="0" xfId="0" applyFont="1" applyFill="1" applyBorder="1" applyAlignment="1" applyProtection="1">
      <alignment horizontal="left" vertical="top" wrapText="1"/>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4" fillId="5" borderId="0" xfId="0" applyFont="1" applyFill="1" applyAlignment="1" applyProtection="1">
      <alignment horizontal="left" vertical="top" wrapText="1"/>
    </xf>
    <xf numFmtId="0" fontId="4" fillId="5" borderId="0" xfId="0" applyFont="1" applyFill="1" applyAlignment="1" applyProtection="1">
      <alignment horizontal="left" vertical="top"/>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2" xfId="0" applyFont="1" applyBorder="1" applyAlignment="1" applyProtection="1">
      <alignment horizontal="left" vertical="top" wrapText="1"/>
    </xf>
    <xf numFmtId="10" fontId="0" fillId="0" borderId="0" xfId="0" applyNumberFormat="1" applyFill="1" applyBorder="1" applyAlignment="1" applyProtection="1">
      <alignment horizontal="center" vertical="center"/>
      <protection hidden="1"/>
    </xf>
    <xf numFmtId="164" fontId="1" fillId="4" borderId="0" xfId="0" applyNumberFormat="1" applyFont="1" applyFill="1" applyBorder="1" applyAlignment="1" applyProtection="1">
      <alignment horizontal="left" vertical="top" wrapText="1"/>
      <protection locked="0"/>
    </xf>
    <xf numFmtId="171" fontId="12" fillId="4" borderId="10" xfId="0" applyNumberFormat="1" applyFont="1" applyFill="1" applyBorder="1" applyAlignment="1" applyProtection="1">
      <alignment horizontal="center" vertical="center"/>
      <protection locked="0"/>
    </xf>
    <xf numFmtId="171" fontId="12" fillId="4" borderId="0" xfId="0" applyNumberFormat="1" applyFont="1" applyFill="1" applyBorder="1" applyAlignment="1" applyProtection="1">
      <alignment horizontal="center" vertical="center"/>
      <protection locked="0"/>
    </xf>
    <xf numFmtId="164" fontId="4" fillId="0" borderId="11" xfId="0" applyNumberFormat="1" applyFont="1" applyBorder="1" applyAlignment="1" applyProtection="1">
      <alignment horizontal="center" vertical="center"/>
    </xf>
    <xf numFmtId="0" fontId="4" fillId="0" borderId="11" xfId="0" applyFont="1" applyBorder="1" applyAlignment="1" applyProtection="1">
      <alignment horizontal="center" vertical="center"/>
    </xf>
    <xf numFmtId="3" fontId="1" fillId="0" borderId="10" xfId="0" applyNumberFormat="1" applyFont="1" applyFill="1" applyBorder="1" applyAlignment="1" applyProtection="1">
      <alignment horizontal="right"/>
      <protection hidden="1"/>
    </xf>
    <xf numFmtId="3" fontId="1" fillId="0" borderId="0" xfId="0" applyNumberFormat="1" applyFont="1" applyFill="1" applyBorder="1" applyAlignment="1" applyProtection="1">
      <alignment horizontal="right"/>
      <protection hidden="1"/>
    </xf>
    <xf numFmtId="169" fontId="1" fillId="0" borderId="0" xfId="0" applyNumberFormat="1" applyFont="1" applyFill="1" applyBorder="1" applyAlignment="1" applyProtection="1">
      <alignment horizontal="center" vertical="center"/>
    </xf>
    <xf numFmtId="164" fontId="0" fillId="0" borderId="0" xfId="0" applyNumberFormat="1" applyBorder="1" applyAlignment="1" applyProtection="1">
      <alignment horizontal="center"/>
    </xf>
    <xf numFmtId="0" fontId="0" fillId="0" borderId="0" xfId="0" applyBorder="1" applyAlignment="1" applyProtection="1">
      <alignment horizontal="center"/>
    </xf>
    <xf numFmtId="4" fontId="1" fillId="0" borderId="10" xfId="0" applyNumberFormat="1" applyFont="1" applyFill="1" applyBorder="1" applyAlignment="1" applyProtection="1">
      <alignment horizontal="right"/>
      <protection hidden="1"/>
    </xf>
    <xf numFmtId="4" fontId="1" fillId="0" borderId="0" xfId="0" applyNumberFormat="1" applyFont="1" applyFill="1" applyBorder="1" applyAlignment="1" applyProtection="1">
      <alignment horizontal="right"/>
      <protection hidden="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xf>
    <xf numFmtId="0" fontId="1" fillId="2" borderId="5" xfId="0" applyFont="1" applyFill="1" applyBorder="1" applyAlignment="1">
      <alignment horizontal="left" vertical="top"/>
    </xf>
  </cellXfs>
  <cellStyles count="4">
    <cellStyle name="Dezimal [0] 2" xfId="2"/>
    <cellStyle name="Euro" xfId="3"/>
    <cellStyle name="Standard" xfId="0" builtinId="0"/>
    <cellStyle name="Standard 2" xfId="1"/>
  </cellStyles>
  <dxfs count="0"/>
  <tableStyles count="0" defaultTableStyle="TableStyleMedium9" defaultPivotStyle="PivotStyleLight16"/>
  <colors>
    <mruColors>
      <color rgb="FFFFFFCC"/>
      <color rgb="FFC00000"/>
      <color rgb="FFCC3300"/>
      <color rgb="FFFF660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19051</xdr:colOff>
      <xdr:row>1</xdr:row>
      <xdr:rowOff>28576</xdr:rowOff>
    </xdr:from>
    <xdr:to>
      <xdr:col>5</xdr:col>
      <xdr:colOff>45462</xdr:colOff>
      <xdr:row>1</xdr:row>
      <xdr:rowOff>771526</xdr:rowOff>
    </xdr:to>
    <xdr:pic>
      <xdr:nvPicPr>
        <xdr:cNvPr id="2" name="Picture 1" descr="LogoKammerBK"/>
        <xdr:cNvPicPr>
          <a:picLocks noChangeAspect="1" noChangeArrowheads="1"/>
        </xdr:cNvPicPr>
      </xdr:nvPicPr>
      <xdr:blipFill>
        <a:blip xmlns:r="http://schemas.openxmlformats.org/officeDocument/2006/relationships" r:embed="rId1" cstate="print"/>
        <a:srcRect/>
        <a:stretch>
          <a:fillRect/>
        </a:stretch>
      </xdr:blipFill>
      <xdr:spPr bwMode="auto">
        <a:xfrm>
          <a:off x="142876" y="114301"/>
          <a:ext cx="1855211"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3"/>
  <dimension ref="A1:AK78"/>
  <sheetViews>
    <sheetView showGridLines="0" tabSelected="1" zoomScaleNormal="100" workbookViewId="0">
      <selection activeCell="E7" sqref="E7:O8"/>
    </sheetView>
  </sheetViews>
  <sheetFormatPr baseColWidth="10" defaultColWidth="9.140625" defaultRowHeight="12.75"/>
  <cols>
    <col min="1" max="1" width="1.85546875" style="65" customWidth="1"/>
    <col min="2" max="2" width="5.140625" style="2" customWidth="1"/>
    <col min="3" max="3" width="6.85546875" style="2" customWidth="1"/>
    <col min="4" max="4" width="7.5703125" style="2" customWidth="1"/>
    <col min="5" max="5" width="7.85546875" style="2" customWidth="1"/>
    <col min="6" max="6" width="9" style="2" customWidth="1"/>
    <col min="7" max="7" width="9.5703125" style="2" customWidth="1"/>
    <col min="8" max="8" width="6.5703125" style="2" customWidth="1"/>
    <col min="9" max="9" width="6" style="2" customWidth="1"/>
    <col min="10" max="10" width="4.7109375" style="2" customWidth="1"/>
    <col min="11" max="11" width="3.28515625" style="2" customWidth="1"/>
    <col min="12" max="12" width="8.7109375" style="2" customWidth="1"/>
    <col min="13" max="13" width="3.42578125" style="2" customWidth="1"/>
    <col min="14" max="14" width="1.140625" style="2" customWidth="1"/>
    <col min="15" max="15" width="14.7109375" style="2" customWidth="1"/>
    <col min="16" max="17" width="1.28515625" style="2" customWidth="1"/>
    <col min="18" max="18" width="21.42578125" style="2" hidden="1" customWidth="1"/>
    <col min="19" max="19" width="10.42578125" style="2" hidden="1" customWidth="1"/>
    <col min="20" max="20" width="13.28515625" style="2" hidden="1" customWidth="1"/>
    <col min="21" max="21" width="6.42578125" style="2" hidden="1" customWidth="1"/>
    <col min="22" max="22" width="12.85546875" style="2" hidden="1" customWidth="1"/>
    <col min="23" max="23" width="4.85546875" style="2" customWidth="1"/>
    <col min="24" max="24" width="6.42578125" style="2" customWidth="1"/>
    <col min="25" max="25" width="11" style="2" customWidth="1"/>
    <col min="26" max="29" width="6.42578125" style="2" customWidth="1"/>
    <col min="30" max="30" width="12.5703125" style="2" customWidth="1"/>
    <col min="31" max="248" width="6.42578125" style="2" customWidth="1"/>
    <col min="249" max="16384" width="9.140625" style="2"/>
  </cols>
  <sheetData>
    <row r="1" spans="1:37" ht="6.75" customHeight="1"/>
    <row r="2" spans="1:37" ht="63" customHeight="1">
      <c r="B2" s="220" t="s">
        <v>55</v>
      </c>
      <c r="C2" s="221"/>
      <c r="D2" s="221"/>
      <c r="E2" s="221"/>
      <c r="G2" s="222" t="s">
        <v>26</v>
      </c>
      <c r="H2" s="223"/>
      <c r="I2" s="223"/>
      <c r="J2" s="223"/>
      <c r="K2" s="223"/>
      <c r="L2" s="223"/>
      <c r="M2" s="223"/>
      <c r="N2" s="223"/>
      <c r="O2" s="174" t="s">
        <v>47</v>
      </c>
      <c r="X2" s="213"/>
      <c r="Y2" s="213"/>
      <c r="Z2" s="213"/>
      <c r="AA2" s="213"/>
      <c r="AB2" s="213"/>
      <c r="AC2" s="213"/>
      <c r="AD2" s="213"/>
      <c r="AE2" s="213"/>
      <c r="AF2" s="213"/>
      <c r="AG2" s="213"/>
      <c r="AH2" s="213"/>
      <c r="AI2" s="213"/>
      <c r="AJ2" s="213"/>
      <c r="AK2" s="213"/>
    </row>
    <row r="3" spans="1:37" ht="12" customHeight="1">
      <c r="B3" s="3"/>
      <c r="O3" s="4"/>
    </row>
    <row r="4" spans="1:37" ht="12" customHeight="1">
      <c r="B4" s="175" t="s">
        <v>59</v>
      </c>
      <c r="Y4" s="66" t="s">
        <v>3</v>
      </c>
    </row>
    <row r="5" spans="1:37" ht="12" customHeight="1">
      <c r="B5" s="175" t="s">
        <v>43</v>
      </c>
      <c r="Y5" s="66" t="s">
        <v>2</v>
      </c>
    </row>
    <row r="6" spans="1:37" ht="12.75" customHeight="1"/>
    <row r="7" spans="1:37" ht="13.5" customHeight="1">
      <c r="B7" s="5" t="s">
        <v>9</v>
      </c>
      <c r="E7" s="234" t="s">
        <v>11</v>
      </c>
      <c r="F7" s="234"/>
      <c r="G7" s="234"/>
      <c r="H7" s="234"/>
      <c r="I7" s="234"/>
      <c r="J7" s="234"/>
      <c r="K7" s="234"/>
      <c r="L7" s="234"/>
      <c r="M7" s="234"/>
      <c r="N7" s="234"/>
      <c r="O7" s="234"/>
      <c r="X7" s="67"/>
      <c r="Y7" s="66" t="s">
        <v>6</v>
      </c>
    </row>
    <row r="8" spans="1:37" ht="13.5" customHeight="1">
      <c r="B8" s="5" t="s">
        <v>10</v>
      </c>
      <c r="E8" s="234"/>
      <c r="F8" s="234"/>
      <c r="G8" s="234"/>
      <c r="H8" s="234"/>
      <c r="I8" s="234"/>
      <c r="J8" s="234"/>
      <c r="K8" s="234"/>
      <c r="L8" s="234"/>
      <c r="M8" s="234"/>
      <c r="N8" s="234"/>
      <c r="O8" s="234"/>
      <c r="X8" s="67"/>
      <c r="Y8" s="66" t="s">
        <v>4</v>
      </c>
    </row>
    <row r="9" spans="1:37" ht="3.75" customHeight="1"/>
    <row r="10" spans="1:37" ht="13.5" customHeight="1">
      <c r="B10" s="5" t="s">
        <v>0</v>
      </c>
      <c r="E10" s="234" t="s">
        <v>12</v>
      </c>
      <c r="F10" s="234"/>
      <c r="G10" s="234"/>
      <c r="H10" s="234"/>
      <c r="I10" s="234"/>
      <c r="J10" s="234"/>
      <c r="K10" s="234"/>
      <c r="L10" s="234"/>
      <c r="M10" s="234"/>
      <c r="N10" s="234"/>
      <c r="O10" s="234"/>
      <c r="X10" s="68"/>
      <c r="Y10" s="211" t="s">
        <v>7</v>
      </c>
    </row>
    <row r="11" spans="1:37" ht="13.5" customHeight="1">
      <c r="B11" s="5" t="s">
        <v>8</v>
      </c>
      <c r="E11" s="234"/>
      <c r="F11" s="234"/>
      <c r="G11" s="234"/>
      <c r="H11" s="234"/>
      <c r="I11" s="234"/>
      <c r="J11" s="234"/>
      <c r="K11" s="234"/>
      <c r="L11" s="234"/>
      <c r="M11" s="234"/>
      <c r="N11" s="234"/>
      <c r="O11" s="234"/>
      <c r="X11" s="68"/>
      <c r="Y11" s="211" t="s">
        <v>5</v>
      </c>
    </row>
    <row r="12" spans="1:37" s="69" customFormat="1" ht="13.5" customHeight="1" thickBot="1">
      <c r="A12" s="65"/>
      <c r="B12" s="172"/>
      <c r="E12" s="173"/>
      <c r="F12" s="173"/>
      <c r="G12" s="173"/>
      <c r="H12" s="173"/>
      <c r="I12" s="173"/>
      <c r="J12" s="173"/>
      <c r="K12" s="173"/>
      <c r="L12" s="173"/>
      <c r="M12" s="173"/>
      <c r="N12" s="173"/>
      <c r="O12" s="173"/>
      <c r="Y12" s="73"/>
    </row>
    <row r="13" spans="1:37" ht="3" customHeight="1" thickBot="1">
      <c r="X13" s="224" t="s">
        <v>58</v>
      </c>
      <c r="Y13" s="225"/>
      <c r="Z13" s="225"/>
      <c r="AA13" s="225"/>
      <c r="AB13" s="225"/>
      <c r="AC13" s="225"/>
      <c r="AD13" s="225"/>
      <c r="AE13" s="225"/>
      <c r="AF13" s="225"/>
      <c r="AG13" s="225"/>
      <c r="AH13" s="226"/>
    </row>
    <row r="14" spans="1:37" ht="3" customHeight="1">
      <c r="B14" s="61"/>
      <c r="C14" s="62"/>
      <c r="D14" s="62"/>
      <c r="E14" s="62"/>
      <c r="F14" s="62"/>
      <c r="G14" s="212"/>
      <c r="H14" s="116"/>
      <c r="I14" s="116"/>
      <c r="J14" s="116"/>
      <c r="K14" s="116"/>
      <c r="L14" s="116"/>
      <c r="M14" s="116"/>
      <c r="N14" s="116"/>
      <c r="O14" s="117"/>
      <c r="P14" s="8"/>
      <c r="W14" s="66"/>
      <c r="X14" s="227"/>
      <c r="Y14" s="228"/>
      <c r="Z14" s="228"/>
      <c r="AA14" s="228"/>
      <c r="AB14" s="228"/>
      <c r="AC14" s="228"/>
      <c r="AD14" s="228"/>
      <c r="AE14" s="228"/>
      <c r="AF14" s="228"/>
      <c r="AG14" s="228"/>
      <c r="AH14" s="229"/>
    </row>
    <row r="15" spans="1:37" ht="11.25" customHeight="1">
      <c r="B15" s="235">
        <v>2500</v>
      </c>
      <c r="C15" s="236"/>
      <c r="D15" s="59" t="s">
        <v>28</v>
      </c>
      <c r="E15" s="8"/>
      <c r="F15" s="8"/>
      <c r="G15" s="236">
        <v>600</v>
      </c>
      <c r="H15" s="236"/>
      <c r="I15" s="59" t="s">
        <v>36</v>
      </c>
      <c r="J15" s="12"/>
      <c r="K15" s="12"/>
      <c r="L15" s="167"/>
      <c r="M15" s="167"/>
      <c r="N15" s="167"/>
      <c r="O15" s="120" t="s">
        <v>60</v>
      </c>
      <c r="P15" s="8"/>
      <c r="W15" s="66"/>
      <c r="X15" s="227"/>
      <c r="Y15" s="228"/>
      <c r="Z15" s="228"/>
      <c r="AA15" s="228"/>
      <c r="AB15" s="228"/>
      <c r="AC15" s="228"/>
      <c r="AD15" s="228"/>
      <c r="AE15" s="228"/>
      <c r="AF15" s="228"/>
      <c r="AG15" s="228"/>
      <c r="AH15" s="229"/>
    </row>
    <row r="16" spans="1:37" ht="11.25" customHeight="1">
      <c r="B16" s="235"/>
      <c r="C16" s="236"/>
      <c r="D16" s="59" t="s">
        <v>27</v>
      </c>
      <c r="E16" s="8"/>
      <c r="F16" s="8"/>
      <c r="G16" s="236"/>
      <c r="H16" s="236"/>
      <c r="I16" s="59" t="s">
        <v>29</v>
      </c>
      <c r="J16" s="12"/>
      <c r="K16" s="12"/>
      <c r="L16" s="167"/>
      <c r="M16" s="167"/>
      <c r="N16" s="167"/>
      <c r="O16" s="121">
        <f ca="1">TODAY()</f>
        <v>41973</v>
      </c>
      <c r="P16" s="8"/>
      <c r="W16" s="66"/>
      <c r="X16" s="227"/>
      <c r="Y16" s="228"/>
      <c r="Z16" s="228"/>
      <c r="AA16" s="228"/>
      <c r="AB16" s="228"/>
      <c r="AC16" s="228"/>
      <c r="AD16" s="228"/>
      <c r="AE16" s="228"/>
      <c r="AF16" s="228"/>
      <c r="AG16" s="228"/>
      <c r="AH16" s="229"/>
    </row>
    <row r="17" spans="1:34" s="8" customFormat="1" ht="3" customHeight="1">
      <c r="A17" s="74"/>
      <c r="B17" s="52"/>
      <c r="C17" s="9"/>
      <c r="D17" s="9"/>
      <c r="E17" s="9"/>
      <c r="F17" s="11"/>
      <c r="G17" s="7"/>
      <c r="O17" s="118"/>
      <c r="W17" s="134"/>
      <c r="X17" s="227"/>
      <c r="Y17" s="228"/>
      <c r="Z17" s="228"/>
      <c r="AA17" s="228"/>
      <c r="AB17" s="228"/>
      <c r="AC17" s="228"/>
      <c r="AD17" s="228"/>
      <c r="AE17" s="228"/>
      <c r="AF17" s="228"/>
      <c r="AG17" s="228"/>
      <c r="AH17" s="229"/>
    </row>
    <row r="18" spans="1:34" s="69" customFormat="1" ht="2.25" customHeight="1" thickBot="1">
      <c r="A18" s="65"/>
      <c r="B18" s="122"/>
      <c r="C18" s="123"/>
      <c r="D18" s="123"/>
      <c r="E18" s="123"/>
      <c r="F18" s="123"/>
      <c r="G18" s="124"/>
      <c r="H18" s="124"/>
      <c r="I18" s="124"/>
      <c r="J18" s="123"/>
      <c r="K18" s="123"/>
      <c r="L18" s="123"/>
      <c r="M18" s="123"/>
      <c r="N18" s="125"/>
      <c r="O18" s="126"/>
      <c r="P18" s="14"/>
      <c r="R18" s="13"/>
      <c r="S18" s="14"/>
      <c r="X18" s="227"/>
      <c r="Y18" s="228"/>
      <c r="Z18" s="228"/>
      <c r="AA18" s="228"/>
      <c r="AB18" s="228"/>
      <c r="AC18" s="228"/>
      <c r="AD18" s="228"/>
      <c r="AE18" s="228"/>
      <c r="AF18" s="228"/>
      <c r="AG18" s="228"/>
      <c r="AH18" s="229"/>
    </row>
    <row r="19" spans="1:34" s="69" customFormat="1" ht="18" customHeight="1" thickBot="1">
      <c r="A19" s="65"/>
      <c r="B19" s="76"/>
      <c r="C19" s="14"/>
      <c r="D19" s="14"/>
      <c r="E19" s="14"/>
      <c r="F19" s="14"/>
      <c r="G19" s="15"/>
      <c r="H19" s="15"/>
      <c r="I19" s="15"/>
      <c r="J19" s="14"/>
      <c r="K19" s="14"/>
      <c r="L19" s="14"/>
      <c r="M19" s="14"/>
      <c r="N19" s="22"/>
      <c r="O19" s="77"/>
      <c r="P19" s="14"/>
      <c r="R19" s="14"/>
      <c r="S19" s="14"/>
      <c r="X19" s="227"/>
      <c r="Y19" s="228"/>
      <c r="Z19" s="228"/>
      <c r="AA19" s="228"/>
      <c r="AB19" s="228"/>
      <c r="AC19" s="228"/>
      <c r="AD19" s="228"/>
      <c r="AE19" s="228"/>
      <c r="AF19" s="228"/>
      <c r="AG19" s="228"/>
      <c r="AH19" s="229"/>
    </row>
    <row r="20" spans="1:34" s="69" customFormat="1" ht="15" customHeight="1" thickBot="1">
      <c r="A20" s="65"/>
      <c r="B20" s="128" t="s">
        <v>23</v>
      </c>
      <c r="C20" s="165" t="s">
        <v>54</v>
      </c>
      <c r="D20" s="129"/>
      <c r="E20" s="129"/>
      <c r="F20" s="129"/>
      <c r="G20" s="130"/>
      <c r="H20" s="130"/>
      <c r="I20" s="130"/>
      <c r="J20" s="129"/>
      <c r="K20" s="129"/>
      <c r="L20" s="129"/>
      <c r="M20" s="129"/>
      <c r="N20" s="131"/>
      <c r="O20" s="132"/>
      <c r="R20" s="14"/>
      <c r="S20" s="14"/>
      <c r="X20" s="227"/>
      <c r="Y20" s="228"/>
      <c r="Z20" s="228"/>
      <c r="AA20" s="228"/>
      <c r="AB20" s="228"/>
      <c r="AC20" s="228"/>
      <c r="AD20" s="228"/>
      <c r="AE20" s="228"/>
      <c r="AF20" s="228"/>
      <c r="AG20" s="228"/>
      <c r="AH20" s="229"/>
    </row>
    <row r="21" spans="1:34" s="69" customFormat="1" ht="15" customHeight="1">
      <c r="A21" s="65"/>
      <c r="B21" s="50" t="s">
        <v>49</v>
      </c>
      <c r="C21" s="40"/>
      <c r="D21" s="40"/>
      <c r="E21" s="40"/>
      <c r="F21" s="40"/>
      <c r="G21" s="41"/>
      <c r="H21" s="41"/>
      <c r="I21" s="41"/>
      <c r="J21" s="40"/>
      <c r="K21" s="40"/>
      <c r="L21" s="40"/>
      <c r="M21" s="40"/>
      <c r="N21" s="42"/>
      <c r="O21" s="127"/>
      <c r="P21" s="14"/>
      <c r="R21" s="14"/>
      <c r="S21" s="14"/>
      <c r="X21" s="227"/>
      <c r="Y21" s="228"/>
      <c r="Z21" s="228"/>
      <c r="AA21" s="228"/>
      <c r="AB21" s="228"/>
      <c r="AC21" s="228"/>
      <c r="AD21" s="228"/>
      <c r="AE21" s="228"/>
      <c r="AF21" s="228"/>
      <c r="AG21" s="228"/>
      <c r="AH21" s="229"/>
    </row>
    <row r="22" spans="1:34" s="71" customFormat="1" ht="15" customHeight="1" thickBot="1">
      <c r="A22" s="70"/>
      <c r="B22" s="58" t="s">
        <v>37</v>
      </c>
      <c r="C22" s="17"/>
      <c r="D22" s="17"/>
      <c r="E22" s="54"/>
      <c r="F22" s="53"/>
      <c r="G22" s="18"/>
      <c r="H22" s="181">
        <f>VLOOKUP(B24,BLPTabA,5,TRUE)</f>
        <v>3</v>
      </c>
      <c r="I22" s="182"/>
      <c r="J22" s="17"/>
      <c r="K22" s="17"/>
      <c r="L22" s="17"/>
      <c r="M22" s="17"/>
      <c r="N22" s="19"/>
      <c r="O22" s="51" t="s">
        <v>40</v>
      </c>
      <c r="P22" s="57"/>
      <c r="R22" s="57"/>
      <c r="S22" s="57"/>
      <c r="X22" s="230"/>
      <c r="Y22" s="231"/>
      <c r="Z22" s="231"/>
      <c r="AA22" s="231"/>
      <c r="AB22" s="231"/>
      <c r="AC22" s="231"/>
      <c r="AD22" s="231"/>
      <c r="AE22" s="231"/>
      <c r="AF22" s="231"/>
      <c r="AG22" s="231"/>
      <c r="AH22" s="232"/>
    </row>
    <row r="23" spans="1:34" s="69" customFormat="1" ht="15" customHeight="1">
      <c r="A23" s="65"/>
      <c r="B23" s="158" t="s">
        <v>30</v>
      </c>
      <c r="C23" s="159"/>
      <c r="D23" s="160"/>
      <c r="E23" s="161"/>
      <c r="F23" s="162"/>
      <c r="G23" s="163"/>
      <c r="H23" s="181">
        <f>INDEX(BLPTabA,H22,1)</f>
        <v>3000</v>
      </c>
      <c r="I23" s="181">
        <f>INDEX(BLPTabA,H22,4)</f>
        <v>26600</v>
      </c>
      <c r="J23" s="160"/>
      <c r="K23" s="160"/>
      <c r="L23" s="160"/>
      <c r="M23" s="160"/>
      <c r="N23" s="19"/>
      <c r="O23" s="51" t="s">
        <v>41</v>
      </c>
      <c r="P23" s="14"/>
      <c r="R23" s="14"/>
      <c r="S23" s="14"/>
      <c r="Y23" s="157"/>
    </row>
    <row r="24" spans="1:34" s="69" customFormat="1" ht="15" customHeight="1">
      <c r="A24" s="65"/>
      <c r="B24" s="239">
        <f>B15+G15</f>
        <v>3100</v>
      </c>
      <c r="C24" s="240"/>
      <c r="D24" s="20"/>
      <c r="E24" s="81"/>
      <c r="F24" s="21"/>
      <c r="G24" s="21"/>
      <c r="H24" s="181">
        <f>INDEX(BLPTabA,H22+1,1)</f>
        <v>4000</v>
      </c>
      <c r="I24" s="181">
        <f>INDEX(BLPTabA,H22+1,4)</f>
        <v>31500</v>
      </c>
      <c r="J24" s="14"/>
      <c r="K24" s="241"/>
      <c r="L24" s="241"/>
      <c r="M24" s="57"/>
      <c r="N24" s="22"/>
      <c r="O24" s="168">
        <f>IF(B24&lt;'Tab. PUC_BLP'!$E$4,'Tab. PUC_BLP'!H4,IF(B24&gt;'Tab. PUC_BLP'!$E$16,'Tab. PUC_BLP'!H16,I23+(I24-I23)/(H24-H23)*(B24-H23)))</f>
        <v>27090</v>
      </c>
      <c r="P24" s="14"/>
      <c r="R24" s="14"/>
      <c r="S24" s="14"/>
      <c r="X24" s="73"/>
      <c r="Y24" s="157"/>
    </row>
    <row r="25" spans="1:34" s="69" customFormat="1" ht="2.4500000000000002" customHeight="1" thickBot="1">
      <c r="A25" s="65"/>
      <c r="B25" s="49"/>
      <c r="C25" s="83"/>
      <c r="D25" s="23"/>
      <c r="E25" s="20"/>
      <c r="F25" s="24"/>
      <c r="G25" s="21"/>
      <c r="H25" s="164"/>
      <c r="I25" s="164"/>
      <c r="J25" s="14"/>
      <c r="K25" s="20"/>
      <c r="L25" s="14"/>
      <c r="M25" s="25"/>
      <c r="N25" s="25"/>
      <c r="O25" s="48"/>
      <c r="R25" s="14"/>
      <c r="S25" s="14"/>
    </row>
    <row r="26" spans="1:34" s="69" customFormat="1" ht="15" customHeight="1" thickBot="1">
      <c r="A26" s="65"/>
      <c r="B26" s="26" t="s">
        <v>25</v>
      </c>
      <c r="C26" s="27"/>
      <c r="D26" s="28"/>
      <c r="E26" s="29"/>
      <c r="F26" s="30"/>
      <c r="G26" s="31"/>
      <c r="H26" s="32"/>
      <c r="I26" s="32"/>
      <c r="J26" s="33"/>
      <c r="K26" s="29"/>
      <c r="L26" s="33"/>
      <c r="M26" s="34"/>
      <c r="N26" s="34"/>
      <c r="O26" s="38">
        <f>O24</f>
        <v>27090</v>
      </c>
      <c r="R26" s="14"/>
      <c r="S26" s="14"/>
      <c r="Y26" s="72"/>
      <c r="Z26" s="73"/>
    </row>
    <row r="27" spans="1:34" s="69" customFormat="1" ht="18" customHeight="1" thickBot="1">
      <c r="A27" s="65"/>
      <c r="B27" s="93"/>
      <c r="C27" s="37"/>
      <c r="D27" s="23"/>
      <c r="E27" s="20"/>
      <c r="F27" s="24"/>
      <c r="G27" s="21"/>
      <c r="H27" s="183"/>
      <c r="I27" s="183"/>
      <c r="J27" s="14"/>
      <c r="K27" s="20"/>
      <c r="L27" s="14"/>
      <c r="M27" s="94"/>
      <c r="N27" s="94"/>
      <c r="O27" s="95"/>
      <c r="R27" s="14"/>
      <c r="S27" s="14"/>
      <c r="Y27" s="72"/>
      <c r="Z27" s="73"/>
    </row>
    <row r="28" spans="1:34" s="69" customFormat="1" ht="15" customHeight="1" thickBot="1">
      <c r="A28" s="74"/>
      <c r="B28" s="39" t="s">
        <v>39</v>
      </c>
      <c r="C28" s="166" t="s">
        <v>21</v>
      </c>
      <c r="D28" s="40"/>
      <c r="E28" s="40"/>
      <c r="F28" s="40"/>
      <c r="G28" s="41"/>
      <c r="H28" s="41"/>
      <c r="I28" s="41"/>
      <c r="J28" s="40"/>
      <c r="K28" s="40"/>
      <c r="L28" s="40"/>
      <c r="M28" s="42"/>
      <c r="N28" s="40"/>
      <c r="O28" s="43"/>
      <c r="P28" s="14"/>
      <c r="Q28" s="14"/>
      <c r="R28" s="14"/>
      <c r="S28" s="14"/>
      <c r="T28" s="14"/>
      <c r="U28" s="14"/>
      <c r="V28" s="14"/>
      <c r="W28" s="14"/>
    </row>
    <row r="29" spans="1:34" s="69" customFormat="1" ht="3.75" customHeight="1">
      <c r="A29" s="74"/>
      <c r="B29" s="39"/>
      <c r="C29" s="40"/>
      <c r="D29" s="40"/>
      <c r="E29" s="40"/>
      <c r="F29" s="40"/>
      <c r="G29" s="41"/>
      <c r="H29" s="41"/>
      <c r="I29" s="41"/>
      <c r="J29" s="40"/>
      <c r="K29" s="40"/>
      <c r="L29" s="40"/>
      <c r="M29" s="42"/>
      <c r="N29" s="40"/>
      <c r="O29" s="43"/>
      <c r="P29" s="14"/>
      <c r="Q29" s="14"/>
      <c r="R29" s="14"/>
      <c r="S29" s="14"/>
      <c r="T29" s="14"/>
      <c r="U29" s="14"/>
      <c r="V29" s="14"/>
      <c r="W29" s="14"/>
    </row>
    <row r="30" spans="1:34" s="69" customFormat="1" ht="15" customHeight="1">
      <c r="A30" s="74"/>
      <c r="B30" s="58" t="s">
        <v>50</v>
      </c>
      <c r="C30" s="17"/>
      <c r="D30" s="17"/>
      <c r="E30" s="14"/>
      <c r="F30" s="14"/>
      <c r="G30" s="15"/>
      <c r="H30" s="15"/>
      <c r="I30" s="15"/>
      <c r="J30" s="14"/>
      <c r="K30" s="14"/>
      <c r="L30" s="14"/>
      <c r="M30" s="14"/>
      <c r="N30" s="22"/>
      <c r="O30" s="60"/>
      <c r="P30" s="14"/>
      <c r="Q30" s="14"/>
      <c r="R30" s="14"/>
      <c r="S30" s="14"/>
      <c r="T30" s="14"/>
      <c r="U30" s="14"/>
      <c r="V30" s="14"/>
      <c r="W30" s="14"/>
    </row>
    <row r="31" spans="1:34">
      <c r="B31" s="58" t="s">
        <v>38</v>
      </c>
      <c r="C31" s="17"/>
      <c r="D31" s="16"/>
      <c r="E31" s="8"/>
      <c r="F31" s="8"/>
      <c r="G31" s="8"/>
      <c r="H31" s="8"/>
      <c r="I31" s="8"/>
      <c r="J31" s="242">
        <f>O$26</f>
        <v>27090</v>
      </c>
      <c r="K31" s="243"/>
      <c r="L31" s="243"/>
      <c r="M31" s="8"/>
      <c r="N31" s="8"/>
      <c r="O31" s="133"/>
    </row>
    <row r="32" spans="1:34" s="69" customFormat="1" ht="2.4500000000000002" customHeight="1">
      <c r="A32" s="65"/>
      <c r="B32" s="45"/>
      <c r="C32" s="10"/>
      <c r="D32" s="10"/>
      <c r="E32" s="10"/>
      <c r="F32" s="10"/>
      <c r="G32" s="10"/>
      <c r="H32" s="10"/>
      <c r="I32" s="10"/>
      <c r="J32" s="10"/>
      <c r="K32" s="10"/>
      <c r="L32" s="10"/>
      <c r="M32" s="10"/>
      <c r="N32" s="10"/>
      <c r="O32" s="46"/>
      <c r="R32" s="14"/>
      <c r="S32" s="14"/>
    </row>
    <row r="33" spans="1:30" ht="3" customHeight="1">
      <c r="B33" s="244"/>
      <c r="C33" s="245"/>
      <c r="D33" s="20"/>
      <c r="E33" s="8"/>
      <c r="F33" s="8"/>
      <c r="G33" s="8"/>
      <c r="H33" s="181">
        <f>VLOOKUP(J31,BLPTab10,5,TRUE)</f>
        <v>6</v>
      </c>
      <c r="I33" s="182"/>
      <c r="J33" s="8"/>
      <c r="K33" s="8"/>
      <c r="L33" s="8"/>
      <c r="M33" s="8"/>
      <c r="N33" s="8"/>
      <c r="O33" s="133"/>
      <c r="Y33" s="79"/>
    </row>
    <row r="34" spans="1:30">
      <c r="B34" s="135" t="s">
        <v>22</v>
      </c>
      <c r="C34" s="8"/>
      <c r="D34" s="8"/>
      <c r="E34" s="8"/>
      <c r="F34" s="8"/>
      <c r="G34" s="8"/>
      <c r="H34" s="181">
        <f>INDEX(BLPTab10,H33,1)</f>
        <v>25000</v>
      </c>
      <c r="I34" s="181">
        <f>INDEX(BLPTab10,H33,4)</f>
        <v>0.46</v>
      </c>
      <c r="J34" s="233">
        <f>IF(J31&lt;'Tab. PUC_BLP'!E20,'Tab. PUC_BLP'!H20,IF(J31&gt;'Tab. PUC_BLP'!E35,'Tab. PUC_BLP'!H35,I34+(I35-I34)/(H35-H34)*(J31-H34)))</f>
        <v>0.44746000000000002</v>
      </c>
      <c r="K34" s="233"/>
      <c r="L34" s="233"/>
      <c r="M34" s="8"/>
      <c r="N34" s="8"/>
      <c r="O34" s="237"/>
    </row>
    <row r="35" spans="1:30">
      <c r="B35" s="135" t="s">
        <v>48</v>
      </c>
      <c r="C35" s="8"/>
      <c r="D35" s="8"/>
      <c r="E35" s="8"/>
      <c r="F35" s="8"/>
      <c r="G35" s="8"/>
      <c r="H35" s="181">
        <f>INDEX(BLPTab10,H33+1,1)</f>
        <v>30000</v>
      </c>
      <c r="I35" s="181">
        <f>INDEX(BLPTab10,H33+1,4)</f>
        <v>0.43</v>
      </c>
      <c r="J35" s="233"/>
      <c r="K35" s="233"/>
      <c r="L35" s="233"/>
      <c r="M35" s="8"/>
      <c r="N35" s="8"/>
      <c r="O35" s="238"/>
      <c r="X35" s="66"/>
    </row>
    <row r="36" spans="1:30" ht="3" customHeight="1">
      <c r="B36" s="138"/>
      <c r="C36" s="139"/>
      <c r="D36" s="139"/>
      <c r="E36" s="139"/>
      <c r="F36" s="139"/>
      <c r="G36" s="139"/>
      <c r="H36" s="139"/>
      <c r="I36" s="139"/>
      <c r="J36" s="139"/>
      <c r="K36" s="139"/>
      <c r="L36" s="139"/>
      <c r="M36" s="139"/>
      <c r="N36" s="139"/>
      <c r="O36" s="140"/>
    </row>
    <row r="37" spans="1:30" ht="13.5" thickBot="1">
      <c r="B37" s="136" t="s">
        <v>51</v>
      </c>
      <c r="C37" s="137"/>
      <c r="D37" s="137"/>
      <c r="E37" s="137"/>
      <c r="F37" s="137"/>
      <c r="G37" s="137"/>
      <c r="H37" s="137"/>
      <c r="I37" s="137"/>
      <c r="J37" s="137"/>
      <c r="K37" s="137"/>
      <c r="L37" s="137"/>
      <c r="M37" s="137"/>
      <c r="N37" s="137"/>
      <c r="O37" s="141">
        <f>J31*J34</f>
        <v>12121.691400000002</v>
      </c>
    </row>
    <row r="38" spans="1:30" s="69" customFormat="1" ht="10.5" customHeight="1" thickBot="1">
      <c r="A38" s="65"/>
      <c r="B38" s="93"/>
      <c r="C38" s="37"/>
      <c r="D38" s="23"/>
      <c r="E38" s="20"/>
      <c r="F38" s="24"/>
      <c r="G38" s="21"/>
      <c r="H38" s="183"/>
      <c r="I38" s="183"/>
      <c r="J38" s="14"/>
      <c r="K38" s="20"/>
      <c r="L38" s="14"/>
      <c r="M38" s="94"/>
      <c r="N38" s="94"/>
      <c r="O38" s="95"/>
      <c r="R38" s="14"/>
      <c r="S38" s="14"/>
      <c r="Y38" s="72"/>
      <c r="Z38" s="73"/>
    </row>
    <row r="39" spans="1:30" s="69" customFormat="1" ht="15" customHeight="1" thickBot="1">
      <c r="A39" s="65"/>
      <c r="B39" s="199" t="s">
        <v>45</v>
      </c>
      <c r="C39" s="200"/>
      <c r="D39" s="201"/>
      <c r="E39" s="202"/>
      <c r="F39" s="203"/>
      <c r="G39" s="204"/>
      <c r="H39" s="205"/>
      <c r="I39" s="205"/>
      <c r="J39" s="129"/>
      <c r="K39" s="202"/>
      <c r="L39" s="129"/>
      <c r="M39" s="206"/>
      <c r="N39" s="206"/>
      <c r="O39" s="207">
        <f>O26+O37</f>
        <v>39211.691400000003</v>
      </c>
      <c r="R39" s="14"/>
      <c r="S39" s="14"/>
      <c r="Y39" s="72"/>
      <c r="Z39" s="73"/>
    </row>
    <row r="40" spans="1:30" s="14" customFormat="1" ht="18" customHeight="1" thickBot="1">
      <c r="A40" s="74"/>
      <c r="B40" s="11"/>
      <c r="C40" s="11"/>
      <c r="D40" s="11"/>
      <c r="E40" s="11"/>
      <c r="F40" s="11"/>
      <c r="G40" s="11"/>
      <c r="H40" s="11"/>
      <c r="I40" s="11"/>
      <c r="J40" s="11"/>
      <c r="K40" s="11"/>
      <c r="L40" s="11"/>
      <c r="M40" s="11"/>
      <c r="N40" s="11"/>
      <c r="O40" s="56"/>
    </row>
    <row r="41" spans="1:30" s="69" customFormat="1" ht="15" customHeight="1" thickBot="1">
      <c r="A41" s="65"/>
      <c r="B41" s="128" t="s">
        <v>24</v>
      </c>
      <c r="C41" s="165" t="s">
        <v>56</v>
      </c>
      <c r="D41" s="129"/>
      <c r="E41" s="129"/>
      <c r="F41" s="129"/>
      <c r="G41" s="130"/>
      <c r="H41" s="130"/>
      <c r="I41" s="130"/>
      <c r="J41" s="129"/>
      <c r="K41" s="129"/>
      <c r="L41" s="129"/>
      <c r="M41" s="129"/>
      <c r="N41" s="131"/>
      <c r="O41" s="132"/>
      <c r="R41" s="14"/>
      <c r="S41" s="14"/>
    </row>
    <row r="42" spans="1:30" s="69" customFormat="1" ht="1.5" customHeight="1">
      <c r="A42" s="65"/>
      <c r="B42" s="47"/>
      <c r="C42" s="14"/>
      <c r="D42" s="14"/>
      <c r="E42" s="14"/>
      <c r="F42" s="14"/>
      <c r="G42" s="15"/>
      <c r="H42" s="15"/>
      <c r="I42" s="15"/>
      <c r="J42" s="14"/>
      <c r="K42" s="14"/>
      <c r="L42" s="14"/>
      <c r="M42" s="14"/>
      <c r="N42" s="22"/>
      <c r="O42" s="48"/>
      <c r="R42" s="14"/>
      <c r="S42" s="14"/>
    </row>
    <row r="43" spans="1:30" s="73" customFormat="1" ht="24.75" customHeight="1">
      <c r="A43" s="65"/>
      <c r="B43" s="217" t="s">
        <v>31</v>
      </c>
      <c r="C43" s="218"/>
      <c r="D43" s="218"/>
      <c r="E43" s="218"/>
      <c r="F43" s="218"/>
      <c r="G43" s="218"/>
      <c r="H43" s="218"/>
      <c r="I43" s="218"/>
      <c r="J43" s="218"/>
      <c r="K43" s="218"/>
      <c r="L43" s="169"/>
      <c r="M43" s="20"/>
      <c r="N43" s="35"/>
      <c r="O43" s="44"/>
      <c r="R43" s="20"/>
      <c r="S43" s="20"/>
    </row>
    <row r="44" spans="1:30" s="73" customFormat="1" ht="20.100000000000001" customHeight="1">
      <c r="A44" s="65"/>
      <c r="B44" s="215" t="s">
        <v>63</v>
      </c>
      <c r="C44" s="216"/>
      <c r="D44" s="216"/>
      <c r="E44" s="216"/>
      <c r="F44" s="216"/>
      <c r="G44" s="216"/>
      <c r="H44" s="216"/>
      <c r="I44" s="216"/>
      <c r="J44" s="216"/>
      <c r="K44" s="216"/>
      <c r="L44" s="80">
        <v>10</v>
      </c>
      <c r="M44" s="36" t="s">
        <v>1</v>
      </c>
      <c r="N44" s="20"/>
      <c r="O44" s="84">
        <f>IF(L44="","",O$39*L44/100)</f>
        <v>3921.1691400000004</v>
      </c>
      <c r="R44" s="20"/>
      <c r="S44" s="20"/>
      <c r="AD44" s="75"/>
    </row>
    <row r="45" spans="1:30" s="69" customFormat="1" ht="2.4500000000000002" customHeight="1">
      <c r="A45" s="65"/>
      <c r="B45" s="45"/>
      <c r="C45" s="10"/>
      <c r="D45" s="10"/>
      <c r="E45" s="10"/>
      <c r="F45" s="10"/>
      <c r="G45" s="10"/>
      <c r="H45" s="10"/>
      <c r="I45" s="10"/>
      <c r="J45" s="10"/>
      <c r="K45" s="10"/>
      <c r="L45" s="10"/>
      <c r="M45" s="10"/>
      <c r="N45" s="10"/>
      <c r="O45" s="82"/>
      <c r="R45" s="14"/>
      <c r="S45" s="14"/>
    </row>
    <row r="46" spans="1:30" s="69" customFormat="1" ht="2.4500000000000002" customHeight="1">
      <c r="A46" s="65"/>
      <c r="B46" s="170"/>
      <c r="C46" s="171"/>
      <c r="D46" s="171"/>
      <c r="E46" s="171"/>
      <c r="F46" s="171"/>
      <c r="G46" s="171"/>
      <c r="H46" s="171"/>
      <c r="I46" s="171"/>
      <c r="J46" s="171"/>
      <c r="K46" s="171"/>
      <c r="L46" s="14"/>
      <c r="M46" s="22"/>
      <c r="N46" s="14"/>
      <c r="O46" s="44"/>
      <c r="R46" s="14"/>
      <c r="S46" s="14"/>
    </row>
    <row r="47" spans="1:30" s="69" customFormat="1" ht="24.75" customHeight="1">
      <c r="A47" s="65"/>
      <c r="B47" s="217" t="s">
        <v>32</v>
      </c>
      <c r="C47" s="218"/>
      <c r="D47" s="218"/>
      <c r="E47" s="218"/>
      <c r="F47" s="218"/>
      <c r="G47" s="218"/>
      <c r="H47" s="218"/>
      <c r="I47" s="218"/>
      <c r="J47" s="218"/>
      <c r="K47" s="218"/>
      <c r="L47" s="14"/>
      <c r="M47" s="22"/>
      <c r="N47" s="14"/>
      <c r="O47" s="44"/>
      <c r="R47" s="14"/>
      <c r="S47" s="14"/>
    </row>
    <row r="48" spans="1:30" s="73" customFormat="1" ht="21" customHeight="1">
      <c r="A48" s="65"/>
      <c r="B48" s="215" t="s">
        <v>62</v>
      </c>
      <c r="C48" s="216"/>
      <c r="D48" s="216"/>
      <c r="E48" s="216"/>
      <c r="F48" s="216"/>
      <c r="G48" s="216"/>
      <c r="H48" s="216"/>
      <c r="I48" s="216"/>
      <c r="J48" s="216"/>
      <c r="K48" s="216"/>
      <c r="L48" s="80">
        <v>15</v>
      </c>
      <c r="M48" s="36" t="s">
        <v>1</v>
      </c>
      <c r="N48" s="20"/>
      <c r="O48" s="84">
        <f>IF(L48="","",O$39*L48/100)</f>
        <v>5881.7537100000009</v>
      </c>
      <c r="R48" s="20"/>
      <c r="S48" s="20"/>
    </row>
    <row r="49" spans="1:19" s="69" customFormat="1" ht="2.4500000000000002" customHeight="1">
      <c r="A49" s="65"/>
      <c r="B49" s="45"/>
      <c r="C49" s="10"/>
      <c r="D49" s="10"/>
      <c r="E49" s="10"/>
      <c r="F49" s="10"/>
      <c r="G49" s="10"/>
      <c r="H49" s="10"/>
      <c r="I49" s="10"/>
      <c r="J49" s="10"/>
      <c r="K49" s="10"/>
      <c r="L49" s="10"/>
      <c r="M49" s="10"/>
      <c r="N49" s="10"/>
      <c r="O49" s="82"/>
      <c r="R49" s="14"/>
      <c r="S49" s="14"/>
    </row>
    <row r="50" spans="1:19" s="69" customFormat="1" ht="2.4500000000000002" customHeight="1">
      <c r="A50" s="65"/>
      <c r="B50" s="170"/>
      <c r="C50" s="171"/>
      <c r="D50" s="171"/>
      <c r="E50" s="171"/>
      <c r="F50" s="171"/>
      <c r="G50" s="171"/>
      <c r="H50" s="171"/>
      <c r="I50" s="171"/>
      <c r="J50" s="171"/>
      <c r="K50" s="171"/>
      <c r="L50" s="14"/>
      <c r="M50" s="22"/>
      <c r="N50" s="14"/>
      <c r="O50" s="44"/>
      <c r="R50" s="14"/>
      <c r="S50" s="14"/>
    </row>
    <row r="51" spans="1:19" s="69" customFormat="1" ht="24.75" customHeight="1">
      <c r="A51" s="65"/>
      <c r="B51" s="217" t="s">
        <v>33</v>
      </c>
      <c r="C51" s="218"/>
      <c r="D51" s="218"/>
      <c r="E51" s="218"/>
      <c r="F51" s="218"/>
      <c r="G51" s="218"/>
      <c r="H51" s="218"/>
      <c r="I51" s="218"/>
      <c r="J51" s="218"/>
      <c r="K51" s="218"/>
      <c r="L51" s="14"/>
      <c r="M51" s="22"/>
      <c r="N51" s="14"/>
      <c r="O51" s="44"/>
      <c r="R51" s="14"/>
      <c r="S51" s="14"/>
    </row>
    <row r="52" spans="1:19" s="73" customFormat="1" ht="21" customHeight="1">
      <c r="A52" s="65"/>
      <c r="B52" s="215" t="s">
        <v>64</v>
      </c>
      <c r="C52" s="216"/>
      <c r="D52" s="216"/>
      <c r="E52" s="216"/>
      <c r="F52" s="216"/>
      <c r="G52" s="216"/>
      <c r="H52" s="216"/>
      <c r="I52" s="216"/>
      <c r="J52" s="216"/>
      <c r="K52" s="216"/>
      <c r="L52" s="80">
        <v>0</v>
      </c>
      <c r="M52" s="36" t="s">
        <v>1</v>
      </c>
      <c r="N52" s="20"/>
      <c r="O52" s="84">
        <f>IF(L52="","",O$39*L52/100)</f>
        <v>0</v>
      </c>
      <c r="R52" s="20"/>
      <c r="S52" s="20"/>
    </row>
    <row r="53" spans="1:19" s="69" customFormat="1" ht="2.4500000000000002" customHeight="1">
      <c r="A53" s="65"/>
      <c r="B53" s="45"/>
      <c r="C53" s="10"/>
      <c r="D53" s="10"/>
      <c r="E53" s="10"/>
      <c r="F53" s="10"/>
      <c r="G53" s="10"/>
      <c r="H53" s="10"/>
      <c r="I53" s="10"/>
      <c r="J53" s="10"/>
      <c r="K53" s="10"/>
      <c r="L53" s="10"/>
      <c r="M53" s="10"/>
      <c r="N53" s="10"/>
      <c r="O53" s="82"/>
      <c r="R53" s="14"/>
      <c r="S53" s="14"/>
    </row>
    <row r="54" spans="1:19" s="69" customFormat="1" ht="2.4500000000000002" customHeight="1">
      <c r="A54" s="65"/>
      <c r="B54" s="170"/>
      <c r="C54" s="171"/>
      <c r="D54" s="171"/>
      <c r="E54" s="171"/>
      <c r="F54" s="171"/>
      <c r="G54" s="171"/>
      <c r="H54" s="171"/>
      <c r="I54" s="171"/>
      <c r="J54" s="171"/>
      <c r="K54" s="171"/>
      <c r="L54" s="14"/>
      <c r="M54" s="22"/>
      <c r="N54" s="14"/>
      <c r="O54" s="44"/>
      <c r="R54" s="14"/>
      <c r="S54" s="14"/>
    </row>
    <row r="55" spans="1:19" s="69" customFormat="1">
      <c r="A55" s="65"/>
      <c r="B55" s="217" t="s">
        <v>34</v>
      </c>
      <c r="C55" s="219"/>
      <c r="D55" s="219"/>
      <c r="E55" s="219"/>
      <c r="F55" s="219"/>
      <c r="G55" s="219"/>
      <c r="H55" s="219"/>
      <c r="I55" s="219"/>
      <c r="J55" s="219"/>
      <c r="K55" s="219"/>
      <c r="L55" s="219"/>
      <c r="M55" s="219"/>
      <c r="N55" s="219"/>
      <c r="O55" s="44"/>
      <c r="R55" s="14"/>
      <c r="S55" s="14"/>
    </row>
    <row r="56" spans="1:19" s="73" customFormat="1" ht="21" customHeight="1">
      <c r="A56" s="65"/>
      <c r="B56" s="215" t="s">
        <v>65</v>
      </c>
      <c r="C56" s="216"/>
      <c r="D56" s="216"/>
      <c r="E56" s="216"/>
      <c r="F56" s="216"/>
      <c r="G56" s="216"/>
      <c r="H56" s="216"/>
      <c r="I56" s="216"/>
      <c r="J56" s="216"/>
      <c r="K56" s="216"/>
      <c r="L56" s="80">
        <v>30</v>
      </c>
      <c r="M56" s="36" t="s">
        <v>1</v>
      </c>
      <c r="N56" s="20"/>
      <c r="O56" s="84">
        <f>IF(L56="","",O$39*L56/100)</f>
        <v>11763.507420000002</v>
      </c>
      <c r="R56" s="20"/>
      <c r="S56" s="20"/>
    </row>
    <row r="57" spans="1:19" s="69" customFormat="1" ht="2.25" customHeight="1">
      <c r="A57" s="65"/>
      <c r="B57" s="45"/>
      <c r="C57" s="10"/>
      <c r="D57" s="10"/>
      <c r="E57" s="10"/>
      <c r="F57" s="10"/>
      <c r="G57" s="10"/>
      <c r="H57" s="10"/>
      <c r="I57" s="10"/>
      <c r="J57" s="10"/>
      <c r="K57" s="10"/>
      <c r="L57" s="10"/>
      <c r="M57" s="10"/>
      <c r="N57" s="10"/>
      <c r="O57" s="82"/>
      <c r="R57" s="14"/>
      <c r="S57" s="14"/>
    </row>
    <row r="58" spans="1:19" s="69" customFormat="1" ht="2.4500000000000002" customHeight="1">
      <c r="A58" s="65"/>
      <c r="B58" s="170"/>
      <c r="C58" s="171"/>
      <c r="D58" s="171"/>
      <c r="E58" s="171"/>
      <c r="F58" s="171"/>
      <c r="G58" s="171"/>
      <c r="H58" s="171"/>
      <c r="I58" s="171"/>
      <c r="J58" s="171"/>
      <c r="K58" s="171"/>
      <c r="L58" s="14"/>
      <c r="M58" s="22"/>
      <c r="N58" s="14"/>
      <c r="O58" s="44"/>
      <c r="R58" s="14"/>
      <c r="S58" s="14"/>
    </row>
    <row r="59" spans="1:19" s="69" customFormat="1" ht="24.75" customHeight="1">
      <c r="A59" s="65"/>
      <c r="B59" s="217" t="s">
        <v>35</v>
      </c>
      <c r="C59" s="218"/>
      <c r="D59" s="218"/>
      <c r="E59" s="218"/>
      <c r="F59" s="218"/>
      <c r="G59" s="218"/>
      <c r="H59" s="218"/>
      <c r="I59" s="218"/>
      <c r="J59" s="218"/>
      <c r="K59" s="218"/>
      <c r="L59" s="14"/>
      <c r="M59" s="22"/>
      <c r="N59" s="14"/>
      <c r="O59" s="44"/>
      <c r="R59" s="14"/>
      <c r="S59" s="14"/>
    </row>
    <row r="60" spans="1:19" s="73" customFormat="1" ht="21" customHeight="1">
      <c r="A60" s="65"/>
      <c r="B60" s="215" t="s">
        <v>66</v>
      </c>
      <c r="C60" s="216"/>
      <c r="D60" s="216"/>
      <c r="E60" s="216"/>
      <c r="F60" s="216"/>
      <c r="G60" s="216"/>
      <c r="H60" s="216"/>
      <c r="I60" s="216"/>
      <c r="J60" s="216"/>
      <c r="K60" s="216"/>
      <c r="L60" s="80">
        <v>18</v>
      </c>
      <c r="M60" s="36" t="s">
        <v>1</v>
      </c>
      <c r="N60" s="20"/>
      <c r="O60" s="84">
        <f>IF(L60="","",O$39*L60/100)</f>
        <v>7058.1044520000005</v>
      </c>
      <c r="R60" s="20"/>
      <c r="S60" s="20"/>
    </row>
    <row r="61" spans="1:19" s="69" customFormat="1" ht="2.4500000000000002" customHeight="1">
      <c r="A61" s="65"/>
      <c r="B61" s="45"/>
      <c r="C61" s="10"/>
      <c r="D61" s="10"/>
      <c r="E61" s="10"/>
      <c r="F61" s="10"/>
      <c r="G61" s="10"/>
      <c r="H61" s="10"/>
      <c r="I61" s="10"/>
      <c r="J61" s="10"/>
      <c r="K61" s="10"/>
      <c r="L61" s="10"/>
      <c r="M61" s="10"/>
      <c r="N61" s="10"/>
      <c r="O61" s="82"/>
      <c r="R61" s="14"/>
      <c r="S61" s="14"/>
    </row>
    <row r="62" spans="1:19" s="69" customFormat="1" ht="2.4500000000000002" customHeight="1">
      <c r="A62" s="65"/>
      <c r="B62" s="170"/>
      <c r="C62" s="171"/>
      <c r="D62" s="171"/>
      <c r="E62" s="171"/>
      <c r="F62" s="171"/>
      <c r="G62" s="171"/>
      <c r="H62" s="171"/>
      <c r="I62" s="171"/>
      <c r="J62" s="171"/>
      <c r="K62" s="171"/>
      <c r="L62" s="208"/>
      <c r="M62" s="209"/>
      <c r="N62" s="208"/>
      <c r="O62" s="210"/>
      <c r="R62" s="14"/>
      <c r="S62" s="14"/>
    </row>
    <row r="63" spans="1:19" s="69" customFormat="1" ht="33.75" customHeight="1">
      <c r="A63" s="65"/>
      <c r="B63" s="217" t="s">
        <v>68</v>
      </c>
      <c r="C63" s="218"/>
      <c r="D63" s="218"/>
      <c r="E63" s="218"/>
      <c r="F63" s="218"/>
      <c r="G63" s="218"/>
      <c r="H63" s="218"/>
      <c r="I63" s="218"/>
      <c r="J63" s="218"/>
      <c r="K63" s="218"/>
      <c r="L63" s="218"/>
      <c r="M63" s="22"/>
      <c r="N63" s="14"/>
      <c r="O63" s="44"/>
      <c r="R63" s="14"/>
      <c r="S63" s="14"/>
    </row>
    <row r="64" spans="1:19" s="69" customFormat="1" ht="18" customHeight="1">
      <c r="A64" s="65"/>
      <c r="B64" s="215" t="s">
        <v>67</v>
      </c>
      <c r="C64" s="216"/>
      <c r="D64" s="216"/>
      <c r="E64" s="216"/>
      <c r="F64" s="216"/>
      <c r="G64" s="216"/>
      <c r="H64" s="216"/>
      <c r="I64" s="216"/>
      <c r="J64" s="216"/>
      <c r="K64" s="216"/>
      <c r="L64" s="14"/>
      <c r="M64" s="22"/>
      <c r="N64" s="14"/>
      <c r="O64" s="44"/>
      <c r="R64" s="14"/>
      <c r="S64" s="14"/>
    </row>
    <row r="65" spans="1:24" s="73" customFormat="1" ht="24" customHeight="1">
      <c r="A65" s="65"/>
      <c r="B65" s="215"/>
      <c r="C65" s="216"/>
      <c r="D65" s="216"/>
      <c r="E65" s="216"/>
      <c r="F65" s="216"/>
      <c r="G65" s="216"/>
      <c r="H65" s="216"/>
      <c r="I65" s="216"/>
      <c r="J65" s="216"/>
      <c r="K65" s="216"/>
      <c r="L65" s="80">
        <v>10</v>
      </c>
      <c r="M65" s="36" t="s">
        <v>1</v>
      </c>
      <c r="N65" s="20"/>
      <c r="O65" s="84">
        <f>IF(L65="","",O$39*L65/100)</f>
        <v>3921.1691400000004</v>
      </c>
      <c r="R65" s="20"/>
      <c r="S65" s="20"/>
    </row>
    <row r="66" spans="1:24" s="69" customFormat="1" ht="2.4500000000000002" customHeight="1" thickBot="1">
      <c r="A66" s="65"/>
      <c r="B66" s="45"/>
      <c r="C66" s="10"/>
      <c r="D66" s="10"/>
      <c r="E66" s="10"/>
      <c r="F66" s="10"/>
      <c r="G66" s="10"/>
      <c r="H66" s="10"/>
      <c r="I66" s="10"/>
      <c r="J66" s="10"/>
      <c r="K66" s="10"/>
      <c r="L66" s="10"/>
      <c r="M66" s="10"/>
      <c r="N66" s="10"/>
      <c r="O66" s="82"/>
      <c r="R66" s="14"/>
      <c r="S66" s="14"/>
    </row>
    <row r="67" spans="1:24" s="69" customFormat="1" ht="15" customHeight="1" thickBot="1">
      <c r="A67" s="65"/>
      <c r="B67" s="26" t="s">
        <v>42</v>
      </c>
      <c r="C67" s="27"/>
      <c r="D67" s="28"/>
      <c r="E67" s="29"/>
      <c r="F67" s="30"/>
      <c r="G67" s="31"/>
      <c r="H67" s="32"/>
      <c r="I67" s="32"/>
      <c r="J67" s="33"/>
      <c r="K67" s="29"/>
      <c r="L67" s="33"/>
      <c r="M67" s="34"/>
      <c r="N67" s="34"/>
      <c r="O67" s="38">
        <f>SUM(O44:O66)</f>
        <v>32545.703862000006</v>
      </c>
      <c r="R67" s="14"/>
      <c r="S67" s="14"/>
    </row>
    <row r="68" spans="1:24" s="69" customFormat="1" ht="16.5" customHeight="1">
      <c r="A68" s="65"/>
      <c r="B68" s="93"/>
      <c r="C68" s="37"/>
      <c r="D68" s="23"/>
      <c r="E68" s="20"/>
      <c r="F68" s="24"/>
      <c r="G68" s="21"/>
      <c r="H68" s="164"/>
      <c r="I68" s="164"/>
      <c r="J68" s="14"/>
      <c r="K68" s="20"/>
      <c r="L68" s="14"/>
      <c r="M68" s="94"/>
      <c r="N68" s="94"/>
      <c r="O68" s="95"/>
      <c r="R68" s="14"/>
      <c r="S68" s="14"/>
    </row>
    <row r="69" spans="1:24" ht="13.5" thickBot="1">
      <c r="O69" s="78"/>
    </row>
    <row r="70" spans="1:24" ht="15" customHeight="1" thickBot="1">
      <c r="B70" s="153" t="s">
        <v>57</v>
      </c>
      <c r="C70" s="142"/>
      <c r="D70" s="142"/>
      <c r="E70" s="142"/>
      <c r="F70" s="142"/>
      <c r="G70" s="142"/>
      <c r="H70" s="142"/>
      <c r="I70" s="142"/>
      <c r="J70" s="142"/>
      <c r="K70" s="142"/>
      <c r="L70" s="142"/>
      <c r="M70" s="142"/>
      <c r="N70" s="142"/>
      <c r="O70" s="143"/>
    </row>
    <row r="71" spans="1:24" ht="7.5" customHeight="1">
      <c r="B71" s="144"/>
      <c r="C71" s="116"/>
      <c r="D71" s="116"/>
      <c r="E71" s="116"/>
      <c r="F71" s="116"/>
      <c r="G71" s="116"/>
      <c r="H71" s="116"/>
      <c r="I71" s="116"/>
      <c r="J71" s="116"/>
      <c r="K71" s="116"/>
      <c r="L71" s="116"/>
      <c r="M71" s="116"/>
      <c r="N71" s="116"/>
      <c r="O71" s="145"/>
    </row>
    <row r="72" spans="1:24">
      <c r="B72" s="146" t="str">
        <f>B20</f>
        <v>1.)</v>
      </c>
      <c r="C72" s="214" t="str">
        <f>B26</f>
        <v>Importo compenso base / Betrag Basisvergütung:</v>
      </c>
      <c r="D72" s="139"/>
      <c r="E72" s="139"/>
      <c r="F72" s="139"/>
      <c r="G72" s="139"/>
      <c r="H72" s="139"/>
      <c r="I72" s="139"/>
      <c r="J72" s="139"/>
      <c r="K72" s="139"/>
      <c r="L72" s="139"/>
      <c r="M72" s="139"/>
      <c r="N72" s="139"/>
      <c r="O72" s="147">
        <f>O26</f>
        <v>27090</v>
      </c>
    </row>
    <row r="73" spans="1:24" ht="6" customHeight="1">
      <c r="B73" s="119"/>
      <c r="C73" s="8"/>
      <c r="D73" s="8"/>
      <c r="E73" s="8"/>
      <c r="F73" s="8"/>
      <c r="G73" s="8"/>
      <c r="H73" s="8"/>
      <c r="I73" s="8"/>
      <c r="J73" s="8"/>
      <c r="K73" s="8"/>
      <c r="L73" s="8"/>
      <c r="M73" s="8"/>
      <c r="N73" s="8"/>
      <c r="O73" s="118"/>
    </row>
    <row r="74" spans="1:24">
      <c r="B74" s="146" t="str">
        <f>B28</f>
        <v xml:space="preserve">2.) </v>
      </c>
      <c r="C74" s="139" t="str">
        <f>B37</f>
        <v>Spese per prestazioni urbanistiche / Spesen für urbanistische Leistungen:</v>
      </c>
      <c r="D74" s="139"/>
      <c r="E74" s="139"/>
      <c r="F74" s="139"/>
      <c r="G74" s="139"/>
      <c r="H74" s="139"/>
      <c r="I74" s="139"/>
      <c r="J74" s="139"/>
      <c r="K74" s="139"/>
      <c r="L74" s="139"/>
      <c r="M74" s="139"/>
      <c r="N74" s="139"/>
      <c r="O74" s="147">
        <f>O37</f>
        <v>12121.691400000002</v>
      </c>
    </row>
    <row r="75" spans="1:24" ht="6" customHeight="1">
      <c r="B75" s="148"/>
      <c r="C75" s="6"/>
      <c r="D75" s="6"/>
      <c r="E75" s="6"/>
      <c r="F75" s="6"/>
      <c r="G75" s="6"/>
      <c r="H75" s="6"/>
      <c r="I75" s="6"/>
      <c r="J75" s="6"/>
      <c r="K75" s="6"/>
      <c r="L75" s="6"/>
      <c r="M75" s="6"/>
      <c r="N75" s="6"/>
      <c r="O75" s="149"/>
    </row>
    <row r="76" spans="1:24">
      <c r="B76" s="146" t="str">
        <f>B41</f>
        <v>3.)</v>
      </c>
      <c r="C76" s="214" t="str">
        <f>B67</f>
        <v>Importo maggiorazioni / Betrag Erhöhungen:</v>
      </c>
      <c r="D76" s="139"/>
      <c r="E76" s="139"/>
      <c r="F76" s="139"/>
      <c r="G76" s="139"/>
      <c r="H76" s="139"/>
      <c r="I76" s="139"/>
      <c r="J76" s="139"/>
      <c r="K76" s="139"/>
      <c r="L76" s="139"/>
      <c r="M76" s="139"/>
      <c r="N76" s="139"/>
      <c r="O76" s="147">
        <f>O67</f>
        <v>32545.703862000006</v>
      </c>
      <c r="X76" s="79"/>
    </row>
    <row r="77" spans="1:24" ht="9.75" customHeight="1">
      <c r="B77" s="150"/>
      <c r="C77" s="151"/>
      <c r="D77" s="151"/>
      <c r="E77" s="151"/>
      <c r="F77" s="151"/>
      <c r="G77" s="151"/>
      <c r="H77" s="151"/>
      <c r="I77" s="151"/>
      <c r="J77" s="151"/>
      <c r="K77" s="151"/>
      <c r="L77" s="151"/>
      <c r="M77" s="151"/>
      <c r="N77" s="151"/>
      <c r="O77" s="152"/>
    </row>
    <row r="78" spans="1:24" ht="15.75" thickBot="1">
      <c r="B78" s="154" t="s">
        <v>61</v>
      </c>
      <c r="C78" s="155"/>
      <c r="D78" s="155"/>
      <c r="E78" s="155"/>
      <c r="F78" s="155"/>
      <c r="G78" s="155"/>
      <c r="H78" s="155"/>
      <c r="I78" s="155"/>
      <c r="J78" s="155"/>
      <c r="K78" s="155"/>
      <c r="L78" s="155"/>
      <c r="M78" s="155"/>
      <c r="N78" s="155"/>
      <c r="O78" s="156">
        <f>SUM(O72:O76)</f>
        <v>71757.395262000005</v>
      </c>
    </row>
  </sheetData>
  <sheetProtection password="BD42" sheet="1" objects="1" scenarios="1"/>
  <mergeCells count="25">
    <mergeCell ref="B2:E2"/>
    <mergeCell ref="G2:N2"/>
    <mergeCell ref="X13:AH22"/>
    <mergeCell ref="J34:L35"/>
    <mergeCell ref="E7:O8"/>
    <mergeCell ref="E10:O11"/>
    <mergeCell ref="B15:C16"/>
    <mergeCell ref="G15:H16"/>
    <mergeCell ref="O34:O35"/>
    <mergeCell ref="B24:C24"/>
    <mergeCell ref="K24:L24"/>
    <mergeCell ref="J31:L31"/>
    <mergeCell ref="B33:C33"/>
    <mergeCell ref="B64:K65"/>
    <mergeCell ref="B63:L63"/>
    <mergeCell ref="B43:K43"/>
    <mergeCell ref="B47:K47"/>
    <mergeCell ref="B48:K48"/>
    <mergeCell ref="B52:K52"/>
    <mergeCell ref="B56:K56"/>
    <mergeCell ref="B44:K44"/>
    <mergeCell ref="B59:K59"/>
    <mergeCell ref="B60:K60"/>
    <mergeCell ref="B55:N55"/>
    <mergeCell ref="B51:K51"/>
  </mergeCells>
  <dataValidations count="5">
    <dataValidation type="list" allowBlank="1" showInputMessage="1" showErrorMessage="1" sqref="L65">
      <formula1>"0,5,6,7,8,9,10"</formula1>
    </dataValidation>
    <dataValidation type="list" allowBlank="1" showInputMessage="1" showErrorMessage="1" sqref="L52 L44">
      <formula1>"0,10,11,12,13,14,15,16,17,18,19,20,21,22,23,24,25,26,27,28,29,30"</formula1>
    </dataValidation>
    <dataValidation type="list" allowBlank="1" showInputMessage="1" showErrorMessage="1" sqref="L48">
      <formula1>"0,5,6,7,8,9,10,11,12,13,14,15"</formula1>
    </dataValidation>
    <dataValidation type="list" allowBlank="1" showInputMessage="1" showErrorMessage="1" sqref="L56">
      <formula1>"0,25,26,27,28,29,30,31,32,33,34,35,36,37,38,39,40,41,42,43,44,45,46,47,48,49,50"</formula1>
    </dataValidation>
    <dataValidation type="list" allowBlank="1" showInputMessage="1" showErrorMessage="1" sqref="L60">
      <formula1>"0,10,11,12,13,14,15,16,17,18,19,20,21,22,23,24,25"</formula1>
    </dataValidation>
  </dataValidations>
  <pageMargins left="0.59055118110236227" right="0.39370078740157483" top="0.31496062992125984" bottom="0" header="0" footer="0"/>
  <pageSetup paperSize="9" fitToWidth="0" fitToHeight="0" orientation="portrait" horizontalDpi="300" verticalDpi="300" r:id="rId1"/>
  <headerFooter alignWithMargins="0">
    <oddFooter>&amp;R&amp;8Pagina-Seite &amp;P/&amp;N</oddFooter>
  </headerFooter>
  <rowBreaks count="1" manualBreakCount="1">
    <brk id="61" min="1" max="14" man="1"/>
  </rowBreaks>
  <drawing r:id="rId2"/>
  <legacyDrawing r:id="rId3"/>
</worksheet>
</file>

<file path=xl/worksheets/sheet2.xml><?xml version="1.0" encoding="utf-8"?>
<worksheet xmlns="http://schemas.openxmlformats.org/spreadsheetml/2006/main" xmlns:r="http://schemas.openxmlformats.org/officeDocument/2006/relationships">
  <sheetPr codeName="Tabelle4"/>
  <dimension ref="A1:I37"/>
  <sheetViews>
    <sheetView zoomScaleNormal="100" workbookViewId="0">
      <selection activeCell="B2" sqref="B2"/>
    </sheetView>
  </sheetViews>
  <sheetFormatPr baseColWidth="10" defaultRowHeight="12.75"/>
  <cols>
    <col min="1" max="1" width="8.28515625" customWidth="1"/>
    <col min="2" max="2" width="4.5703125" customWidth="1"/>
    <col min="3" max="3" width="11.42578125" customWidth="1"/>
    <col min="4" max="4" width="16.5703125" customWidth="1"/>
    <col min="5" max="5" width="12" customWidth="1"/>
    <col min="6" max="6" width="16" customWidth="1"/>
    <col min="7" max="7" width="12.28515625" customWidth="1"/>
    <col min="8" max="8" width="14.7109375" customWidth="1"/>
    <col min="9" max="9" width="0" hidden="1" customWidth="1"/>
  </cols>
  <sheetData>
    <row r="1" spans="1:9" ht="13.5" thickBot="1"/>
    <row r="2" spans="1:9" ht="13.5" thickBot="1">
      <c r="B2" s="176"/>
      <c r="C2" s="177"/>
      <c r="D2" s="177"/>
      <c r="E2" s="177"/>
      <c r="F2" s="177"/>
      <c r="G2" s="177"/>
      <c r="H2" s="178" t="s">
        <v>46</v>
      </c>
    </row>
    <row r="3" spans="1:9" ht="72" customHeight="1" thickBot="1">
      <c r="A3" s="110"/>
      <c r="B3" s="246" t="s">
        <v>52</v>
      </c>
      <c r="C3" s="247"/>
      <c r="D3" s="247"/>
      <c r="E3" s="247"/>
      <c r="F3" s="247"/>
      <c r="G3" s="247"/>
      <c r="H3" s="248"/>
      <c r="I3" s="179" t="s">
        <v>44</v>
      </c>
    </row>
    <row r="4" spans="1:9">
      <c r="A4" s="110"/>
      <c r="B4" s="88" t="s">
        <v>17</v>
      </c>
      <c r="C4" s="89"/>
      <c r="D4" s="89" t="s">
        <v>18</v>
      </c>
      <c r="E4" s="101">
        <v>1000</v>
      </c>
      <c r="F4" s="102" t="s">
        <v>20</v>
      </c>
      <c r="G4" s="103" t="s">
        <v>19</v>
      </c>
      <c r="H4" s="104">
        <v>12500</v>
      </c>
      <c r="I4">
        <v>1</v>
      </c>
    </row>
    <row r="5" spans="1:9">
      <c r="A5" s="110"/>
      <c r="B5" s="90" t="s">
        <v>17</v>
      </c>
      <c r="C5" s="85"/>
      <c r="D5" s="85" t="s">
        <v>18</v>
      </c>
      <c r="E5" s="96">
        <v>2000</v>
      </c>
      <c r="F5" s="99" t="s">
        <v>20</v>
      </c>
      <c r="G5" s="100" t="s">
        <v>19</v>
      </c>
      <c r="H5" s="105">
        <v>19900</v>
      </c>
      <c r="I5">
        <v>2</v>
      </c>
    </row>
    <row r="6" spans="1:9">
      <c r="A6" s="110"/>
      <c r="B6" s="90" t="s">
        <v>17</v>
      </c>
      <c r="C6" s="85"/>
      <c r="D6" s="85" t="s">
        <v>18</v>
      </c>
      <c r="E6" s="96">
        <v>3000</v>
      </c>
      <c r="F6" s="97" t="s">
        <v>20</v>
      </c>
      <c r="G6" s="98" t="s">
        <v>19</v>
      </c>
      <c r="H6" s="106">
        <v>26600</v>
      </c>
      <c r="I6">
        <v>3</v>
      </c>
    </row>
    <row r="7" spans="1:9">
      <c r="A7" s="111"/>
      <c r="B7" s="90" t="s">
        <v>17</v>
      </c>
      <c r="C7" s="85"/>
      <c r="D7" s="85" t="s">
        <v>18</v>
      </c>
      <c r="E7" s="96">
        <v>4000</v>
      </c>
      <c r="F7" s="99" t="s">
        <v>20</v>
      </c>
      <c r="G7" s="100" t="s">
        <v>19</v>
      </c>
      <c r="H7" s="105">
        <v>31500</v>
      </c>
      <c r="I7">
        <v>4</v>
      </c>
    </row>
    <row r="8" spans="1:9">
      <c r="A8" s="111"/>
      <c r="B8" s="90" t="s">
        <v>17</v>
      </c>
      <c r="C8" s="85"/>
      <c r="D8" s="85" t="s">
        <v>18</v>
      </c>
      <c r="E8" s="96">
        <v>5000</v>
      </c>
      <c r="F8" s="97" t="s">
        <v>20</v>
      </c>
      <c r="G8" s="98" t="s">
        <v>19</v>
      </c>
      <c r="H8" s="106">
        <v>37400</v>
      </c>
      <c r="I8">
        <v>5</v>
      </c>
    </row>
    <row r="9" spans="1:9">
      <c r="A9" s="112"/>
      <c r="B9" s="90" t="s">
        <v>17</v>
      </c>
      <c r="C9" s="85"/>
      <c r="D9" s="85" t="s">
        <v>18</v>
      </c>
      <c r="E9" s="96">
        <v>10000</v>
      </c>
      <c r="F9" s="99" t="s">
        <v>20</v>
      </c>
      <c r="G9" s="100" t="s">
        <v>19</v>
      </c>
      <c r="H9" s="105">
        <v>58100</v>
      </c>
      <c r="I9">
        <v>6</v>
      </c>
    </row>
    <row r="10" spans="1:9">
      <c r="A10" s="112"/>
      <c r="B10" s="90" t="s">
        <v>17</v>
      </c>
      <c r="C10" s="85"/>
      <c r="D10" s="85" t="s">
        <v>18</v>
      </c>
      <c r="E10" s="96">
        <v>25000</v>
      </c>
      <c r="F10" s="85" t="s">
        <v>20</v>
      </c>
      <c r="G10" s="98" t="s">
        <v>19</v>
      </c>
      <c r="H10" s="106">
        <v>107900</v>
      </c>
      <c r="I10">
        <v>7</v>
      </c>
    </row>
    <row r="11" spans="1:9">
      <c r="A11" s="112"/>
      <c r="B11" s="90" t="s">
        <v>17</v>
      </c>
      <c r="C11" s="85"/>
      <c r="D11" s="85" t="s">
        <v>18</v>
      </c>
      <c r="E11" s="96">
        <v>50000</v>
      </c>
      <c r="F11" s="85" t="s">
        <v>20</v>
      </c>
      <c r="G11" s="100" t="s">
        <v>19</v>
      </c>
      <c r="H11" s="105">
        <v>157700</v>
      </c>
      <c r="I11">
        <v>8</v>
      </c>
    </row>
    <row r="12" spans="1:9">
      <c r="A12" s="112"/>
      <c r="B12" s="90" t="s">
        <v>17</v>
      </c>
      <c r="C12" s="85"/>
      <c r="D12" s="85" t="s">
        <v>18</v>
      </c>
      <c r="E12" s="96">
        <v>100000</v>
      </c>
      <c r="F12" s="85" t="s">
        <v>20</v>
      </c>
      <c r="G12" s="98" t="s">
        <v>19</v>
      </c>
      <c r="H12" s="106">
        <v>215800</v>
      </c>
      <c r="I12">
        <v>9</v>
      </c>
    </row>
    <row r="13" spans="1:9">
      <c r="A13" s="112"/>
      <c r="B13" s="90" t="s">
        <v>17</v>
      </c>
      <c r="C13" s="85"/>
      <c r="D13" s="85" t="s">
        <v>18</v>
      </c>
      <c r="E13" s="96">
        <v>200000</v>
      </c>
      <c r="F13" s="85" t="s">
        <v>20</v>
      </c>
      <c r="G13" s="100" t="s">
        <v>19</v>
      </c>
      <c r="H13" s="105">
        <v>307100</v>
      </c>
      <c r="I13">
        <v>10</v>
      </c>
    </row>
    <row r="14" spans="1:9">
      <c r="A14" s="112"/>
      <c r="B14" s="90" t="s">
        <v>17</v>
      </c>
      <c r="C14" s="85"/>
      <c r="D14" s="85" t="s">
        <v>18</v>
      </c>
      <c r="E14" s="96">
        <v>300000</v>
      </c>
      <c r="F14" s="85" t="s">
        <v>20</v>
      </c>
      <c r="G14" s="98" t="s">
        <v>19</v>
      </c>
      <c r="H14" s="106">
        <v>381800</v>
      </c>
      <c r="I14">
        <v>11</v>
      </c>
    </row>
    <row r="15" spans="1:9">
      <c r="A15" s="1"/>
      <c r="B15" s="90" t="s">
        <v>17</v>
      </c>
      <c r="C15" s="85"/>
      <c r="D15" s="85" t="s">
        <v>18</v>
      </c>
      <c r="E15" s="96">
        <v>400000</v>
      </c>
      <c r="F15" s="85" t="s">
        <v>20</v>
      </c>
      <c r="G15" s="100" t="s">
        <v>19</v>
      </c>
      <c r="H15" s="105">
        <v>461300</v>
      </c>
      <c r="I15">
        <v>12</v>
      </c>
    </row>
    <row r="16" spans="1:9" ht="13.5" thickBot="1">
      <c r="A16" s="1"/>
      <c r="B16" s="91" t="s">
        <v>17</v>
      </c>
      <c r="C16" s="92"/>
      <c r="D16" s="92" t="s">
        <v>18</v>
      </c>
      <c r="E16" s="107">
        <v>500000</v>
      </c>
      <c r="F16" s="92" t="s">
        <v>20</v>
      </c>
      <c r="G16" s="108" t="s">
        <v>19</v>
      </c>
      <c r="H16" s="109">
        <v>540200</v>
      </c>
      <c r="I16">
        <v>13</v>
      </c>
    </row>
    <row r="18" spans="1:9" ht="13.5" thickBot="1">
      <c r="C18" s="64"/>
      <c r="D18" s="64"/>
    </row>
    <row r="19" spans="1:9" ht="27.75" customHeight="1" thickBot="1">
      <c r="A19" s="63"/>
      <c r="B19" s="115" t="s">
        <v>53</v>
      </c>
      <c r="C19" s="86"/>
      <c r="D19" s="86"/>
      <c r="E19" s="55"/>
      <c r="F19" s="55"/>
      <c r="G19" s="55"/>
      <c r="H19" s="87"/>
    </row>
    <row r="20" spans="1:9">
      <c r="A20" s="1"/>
      <c r="B20" s="184" t="s">
        <v>13</v>
      </c>
      <c r="C20" s="185"/>
      <c r="D20" s="185" t="s">
        <v>14</v>
      </c>
      <c r="E20" s="186">
        <v>3000</v>
      </c>
      <c r="F20" s="185" t="s">
        <v>15</v>
      </c>
      <c r="G20" s="185" t="s">
        <v>16</v>
      </c>
      <c r="H20" s="187">
        <v>0.55000000000000004</v>
      </c>
      <c r="I20" s="180">
        <v>1</v>
      </c>
    </row>
    <row r="21" spans="1:9">
      <c r="A21" s="1"/>
      <c r="B21" s="188" t="s">
        <v>13</v>
      </c>
      <c r="C21" s="189"/>
      <c r="D21" s="189" t="s">
        <v>14</v>
      </c>
      <c r="E21" s="190">
        <v>5000</v>
      </c>
      <c r="F21" s="189" t="s">
        <v>15</v>
      </c>
      <c r="G21" s="189" t="s">
        <v>16</v>
      </c>
      <c r="H21" s="191">
        <v>0.53</v>
      </c>
      <c r="I21" s="180">
        <v>2</v>
      </c>
    </row>
    <row r="22" spans="1:9">
      <c r="A22" s="1"/>
      <c r="B22" s="188" t="s">
        <v>13</v>
      </c>
      <c r="C22" s="189"/>
      <c r="D22" s="189" t="s">
        <v>14</v>
      </c>
      <c r="E22" s="190">
        <v>10000</v>
      </c>
      <c r="F22" s="189" t="s">
        <v>15</v>
      </c>
      <c r="G22" s="189" t="s">
        <v>16</v>
      </c>
      <c r="H22" s="192">
        <v>0.51</v>
      </c>
      <c r="I22" s="180">
        <v>3</v>
      </c>
    </row>
    <row r="23" spans="1:9">
      <c r="A23" s="1"/>
      <c r="B23" s="188" t="s">
        <v>13</v>
      </c>
      <c r="C23" s="189"/>
      <c r="D23" s="189" t="s">
        <v>14</v>
      </c>
      <c r="E23" s="190">
        <v>15000</v>
      </c>
      <c r="F23" s="189" t="s">
        <v>15</v>
      </c>
      <c r="G23" s="189" t="s">
        <v>16</v>
      </c>
      <c r="H23" s="191">
        <v>0.5</v>
      </c>
      <c r="I23" s="180">
        <v>4</v>
      </c>
    </row>
    <row r="24" spans="1:9">
      <c r="A24" s="1"/>
      <c r="B24" s="188" t="s">
        <v>13</v>
      </c>
      <c r="C24" s="189"/>
      <c r="D24" s="189" t="s">
        <v>14</v>
      </c>
      <c r="E24" s="190">
        <v>20000</v>
      </c>
      <c r="F24" s="189" t="s">
        <v>15</v>
      </c>
      <c r="G24" s="189" t="s">
        <v>16</v>
      </c>
      <c r="H24" s="193">
        <v>0.48</v>
      </c>
      <c r="I24" s="180">
        <v>5</v>
      </c>
    </row>
    <row r="25" spans="1:9">
      <c r="A25" s="1"/>
      <c r="B25" s="188" t="s">
        <v>13</v>
      </c>
      <c r="C25" s="189"/>
      <c r="D25" s="189" t="s">
        <v>14</v>
      </c>
      <c r="E25" s="190">
        <v>25000</v>
      </c>
      <c r="F25" s="189" t="s">
        <v>15</v>
      </c>
      <c r="G25" s="189" t="s">
        <v>16</v>
      </c>
      <c r="H25" s="191">
        <v>0.46</v>
      </c>
      <c r="I25" s="180">
        <v>6</v>
      </c>
    </row>
    <row r="26" spans="1:9">
      <c r="A26" s="112"/>
      <c r="B26" s="188" t="s">
        <v>13</v>
      </c>
      <c r="C26" s="189"/>
      <c r="D26" s="189" t="s">
        <v>14</v>
      </c>
      <c r="E26" s="190">
        <v>30000</v>
      </c>
      <c r="F26" s="189" t="s">
        <v>15</v>
      </c>
      <c r="G26" s="189" t="s">
        <v>16</v>
      </c>
      <c r="H26" s="193">
        <v>0.43</v>
      </c>
      <c r="I26" s="180">
        <v>7</v>
      </c>
    </row>
    <row r="27" spans="1:9">
      <c r="A27" s="111"/>
      <c r="B27" s="188" t="s">
        <v>13</v>
      </c>
      <c r="C27" s="189"/>
      <c r="D27" s="189" t="s">
        <v>14</v>
      </c>
      <c r="E27" s="190">
        <v>40000</v>
      </c>
      <c r="F27" s="189" t="s">
        <v>15</v>
      </c>
      <c r="G27" s="189" t="s">
        <v>16</v>
      </c>
      <c r="H27" s="191">
        <v>0.4</v>
      </c>
      <c r="I27" s="180">
        <v>8</v>
      </c>
    </row>
    <row r="28" spans="1:9">
      <c r="A28" s="111"/>
      <c r="B28" s="188" t="s">
        <v>13</v>
      </c>
      <c r="C28" s="189"/>
      <c r="D28" s="189" t="s">
        <v>14</v>
      </c>
      <c r="E28" s="190">
        <v>50000</v>
      </c>
      <c r="F28" s="189" t="s">
        <v>15</v>
      </c>
      <c r="G28" s="189" t="s">
        <v>16</v>
      </c>
      <c r="H28" s="193">
        <v>0.36</v>
      </c>
      <c r="I28" s="180">
        <v>9</v>
      </c>
    </row>
    <row r="29" spans="1:9">
      <c r="A29" s="112"/>
      <c r="B29" s="188" t="s">
        <v>13</v>
      </c>
      <c r="C29" s="189"/>
      <c r="D29" s="189" t="s">
        <v>14</v>
      </c>
      <c r="E29" s="190">
        <v>60000</v>
      </c>
      <c r="F29" s="189" t="s">
        <v>15</v>
      </c>
      <c r="G29" s="189" t="s">
        <v>16</v>
      </c>
      <c r="H29" s="191">
        <v>0.32</v>
      </c>
      <c r="I29" s="180">
        <v>10</v>
      </c>
    </row>
    <row r="30" spans="1:9">
      <c r="A30" s="113"/>
      <c r="B30" s="188" t="s">
        <v>13</v>
      </c>
      <c r="C30" s="189"/>
      <c r="D30" s="189" t="s">
        <v>14</v>
      </c>
      <c r="E30" s="190">
        <v>70000</v>
      </c>
      <c r="F30" s="189" t="s">
        <v>15</v>
      </c>
      <c r="G30" s="189" t="s">
        <v>16</v>
      </c>
      <c r="H30" s="193">
        <v>0.28000000000000003</v>
      </c>
      <c r="I30" s="180">
        <v>11</v>
      </c>
    </row>
    <row r="31" spans="1:9" ht="13.5" customHeight="1">
      <c r="A31" s="113"/>
      <c r="B31" s="188" t="s">
        <v>13</v>
      </c>
      <c r="C31" s="189"/>
      <c r="D31" s="189" t="s">
        <v>14</v>
      </c>
      <c r="E31" s="190">
        <v>80000</v>
      </c>
      <c r="F31" s="189" t="s">
        <v>15</v>
      </c>
      <c r="G31" s="189" t="s">
        <v>16</v>
      </c>
      <c r="H31" s="191">
        <v>0.24</v>
      </c>
      <c r="I31" s="180">
        <v>12</v>
      </c>
    </row>
    <row r="32" spans="1:9">
      <c r="A32" s="114"/>
      <c r="B32" s="188" t="s">
        <v>13</v>
      </c>
      <c r="C32" s="189"/>
      <c r="D32" s="189" t="s">
        <v>14</v>
      </c>
      <c r="E32" s="190">
        <v>90000</v>
      </c>
      <c r="F32" s="189" t="s">
        <v>15</v>
      </c>
      <c r="G32" s="189" t="s">
        <v>16</v>
      </c>
      <c r="H32" s="193">
        <v>0.2</v>
      </c>
      <c r="I32" s="180">
        <v>13</v>
      </c>
    </row>
    <row r="33" spans="1:9">
      <c r="A33" s="110"/>
      <c r="B33" s="188" t="s">
        <v>13</v>
      </c>
      <c r="C33" s="189"/>
      <c r="D33" s="189" t="s">
        <v>14</v>
      </c>
      <c r="E33" s="190">
        <v>120000</v>
      </c>
      <c r="F33" s="189" t="s">
        <v>15</v>
      </c>
      <c r="G33" s="189" t="s">
        <v>16</v>
      </c>
      <c r="H33" s="191">
        <v>0.15</v>
      </c>
      <c r="I33" s="180">
        <v>14</v>
      </c>
    </row>
    <row r="34" spans="1:9">
      <c r="A34" s="110"/>
      <c r="B34" s="188" t="s">
        <v>13</v>
      </c>
      <c r="C34" s="189"/>
      <c r="D34" s="189" t="s">
        <v>14</v>
      </c>
      <c r="E34" s="190">
        <v>250000</v>
      </c>
      <c r="F34" s="189" t="s">
        <v>15</v>
      </c>
      <c r="G34" s="189" t="s">
        <v>16</v>
      </c>
      <c r="H34" s="194">
        <v>0.12</v>
      </c>
      <c r="I34" s="180">
        <v>15</v>
      </c>
    </row>
    <row r="35" spans="1:9" ht="13.5" thickBot="1">
      <c r="A35" s="110"/>
      <c r="B35" s="195" t="s">
        <v>13</v>
      </c>
      <c r="C35" s="196"/>
      <c r="D35" s="196" t="s">
        <v>14</v>
      </c>
      <c r="E35" s="197">
        <v>500000</v>
      </c>
      <c r="F35" s="196" t="s">
        <v>15</v>
      </c>
      <c r="G35" s="196" t="s">
        <v>16</v>
      </c>
      <c r="H35" s="198">
        <v>0.1</v>
      </c>
      <c r="I35" s="180">
        <v>16</v>
      </c>
    </row>
    <row r="36" spans="1:9">
      <c r="A36" s="110"/>
    </row>
    <row r="37" spans="1:9">
      <c r="A37" s="111"/>
    </row>
  </sheetData>
  <sheetProtection password="BD42" sheet="1" objects="1" scenarios="1"/>
  <mergeCells count="1">
    <mergeCell ref="B3:H3"/>
  </mergeCells>
  <pageMargins left="0.70866141732283472" right="0.70866141732283472" top="0.78740157480314965" bottom="0.78740157480314965" header="0.31496062992125984" footer="0.31496062992125984"/>
  <pageSetup paperSize="9" orientation="portrait" horizontalDpi="300" verticalDpi="300" r:id="rId1"/>
  <headerFooter>
    <oddHeader>&amp;LCalcolo del compenso professionale per l'elaborazione di piani urbanistici / Berechnung zur Vergütung für freiberufliche Leistungen zur Erstellung von Bauleitplänen</oddHeader>
    <oddFooter>&amp;LOrdine degli Architetti, Pianificatori, Paesaggisti, Conservatori della Provincia di Bolzano
Kammer der Architekten, Raumplaner, Landschaftsplaner, Denkmalpfleger der Provinz Bozen</oddFooter>
  </headerFooter>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Calcolo_PUC_Berechnung_BLP</vt:lpstr>
      <vt:lpstr>Tab. PUC_BLP</vt:lpstr>
      <vt:lpstr>BLPTab10</vt:lpstr>
      <vt:lpstr>BLPTabA</vt:lpstr>
      <vt:lpstr>Calcolo_PUC_Berechnung_BLP!Druckbereich</vt:lpstr>
      <vt:lpstr>'Tab. PUC_BLP'!Druckbereich</vt:lpstr>
      <vt:lpstr>Calcolo_PUC_Berechnung_BLP!Drucktitel</vt:lpstr>
    </vt:vector>
  </TitlesOfParts>
  <Company>ordine-arch-bz-kammer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ordine-arch-bz-kammer</dc:creator>
  <cp:lastModifiedBy>win</cp:lastModifiedBy>
  <cp:lastPrinted>2014-11-30T11:16:04Z</cp:lastPrinted>
  <dcterms:created xsi:type="dcterms:W3CDTF">2002-01-18T11:32:16Z</dcterms:created>
  <dcterms:modified xsi:type="dcterms:W3CDTF">2014-11-30T11:16:06Z</dcterms:modified>
  <cp:version>2013-01</cp:version>
</cp:coreProperties>
</file>